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 activeTab="4"/>
  </bookViews>
  <sheets>
    <sheet name="水稻" sheetId="18" r:id="rId1"/>
    <sheet name="水稻 (大户)" sheetId="23" r:id="rId2"/>
    <sheet name="大豆" sheetId="20" r:id="rId3"/>
    <sheet name="玉米" sheetId="21" r:id="rId4"/>
    <sheet name="玉米 (大户)" sheetId="24" r:id="rId5"/>
  </sheets>
  <definedNames>
    <definedName name="_xlnm._FilterDatabase" localSheetId="3" hidden="1">玉米!$A$6:$O$14</definedName>
    <definedName name="_xlnm._FilterDatabase" localSheetId="4" hidden="1">'玉米 (大户)'!$A$6:$O$12</definedName>
    <definedName name="_xlnm._FilterDatabase" localSheetId="0" hidden="1">水稻!$A$6:$M$17</definedName>
    <definedName name="_xlnm._FilterDatabase" localSheetId="2" hidden="1">大豆!$A$6:$M$9</definedName>
    <definedName name="_xlnm.Print_Area" localSheetId="0">水稻!$A$1:$M$17</definedName>
    <definedName name="_xlnm.Print_Area" localSheetId="2">大豆!$A$1:$M$9</definedName>
    <definedName name="_xlnm.Print_Area" localSheetId="3">玉米!$A$1:$M$17</definedName>
    <definedName name="_xlnm.Print_Titles" localSheetId="0">水稻!$1:$6</definedName>
    <definedName name="_xlnm.Print_Titles" localSheetId="2">大豆!$1:$6</definedName>
    <definedName name="_xlnm.Print_Titles" localSheetId="3">玉米!$1:$6</definedName>
    <definedName name="_xlnm._FilterDatabase" localSheetId="1" hidden="1">'水稻 (大户)'!$A$6:$M$10</definedName>
    <definedName name="_xlnm.Print_Area" localSheetId="1">'水稻 (大户)'!$A$1:$M$10</definedName>
    <definedName name="_xlnm.Print_Titles" localSheetId="1">'水稻 (大户)'!$1:$6</definedName>
    <definedName name="_xlnm.Print_Area" localSheetId="4">'玉米 (大户)'!$A$1:$M$15</definedName>
    <definedName name="_xlnm.Print_Titles" localSheetId="4">'玉米 (大户)'!$1:$6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<sst xmlns="http://schemas.openxmlformats.org/spreadsheetml/2006/main" count="185" uniqueCount="60">
  <si>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</si>
  <si>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</si>
  <si>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铁岭县新台子镇安心台村股份经济合作社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水稻保险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投保作物：</t>
    </r>
    <r>
      <rPr>
        <u/>
        <sz val="10"/>
        <rFont val="宋体"/>
        <charset val="134"/>
      </rPr>
      <t xml:space="preserve"> 水稻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新台子镇安心台村  </t>
    </r>
    <r>
      <rPr>
        <sz val="10"/>
        <rFont val="宋体"/>
        <charset val="134"/>
      </rPr>
      <t xml:space="preserve">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</si>
  <si>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铁岭县新台子镇安心台村马志忠等8户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1290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5.289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</si>
  <si>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</si>
  <si>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</si>
  <si>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</si>
  <si>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</si>
  <si>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</si>
  <si>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</si>
  <si>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保险金额（元）</t>
  </si>
  <si>
    <t>总保险费(元)</t>
  </si>
  <si>
    <t>财政补贴比例</t>
  </si>
  <si>
    <t>财政补贴金额（元）</t>
  </si>
  <si>
    <t>农户自缴保费(元)</t>
  </si>
  <si>
    <t>被保险人
签字</t>
  </si>
  <si>
    <t>备注</t>
  </si>
  <si>
    <t>马志忠</t>
  </si>
  <si>
    <t>安心台村</t>
  </si>
  <si>
    <t>沟子北1</t>
  </si>
  <si>
    <t>任洪兴</t>
  </si>
  <si>
    <t>沟子北2</t>
  </si>
  <si>
    <t>王劲松</t>
  </si>
  <si>
    <t>沟子北3</t>
  </si>
  <si>
    <t>张立福</t>
  </si>
  <si>
    <t>沟子北4</t>
  </si>
  <si>
    <t>宋朋</t>
  </si>
  <si>
    <t>沟子北5</t>
  </si>
  <si>
    <t>王永会</t>
  </si>
  <si>
    <t>沟子北6</t>
  </si>
  <si>
    <t>王文岳</t>
  </si>
  <si>
    <t>沟子北7</t>
  </si>
  <si>
    <t>孙景峰</t>
  </si>
  <si>
    <t>小堡西、沟子北</t>
  </si>
  <si>
    <t>合计</t>
  </si>
  <si>
    <t xml:space="preserve">           填制：    王哲         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</si>
  <si>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铁岭县新台子镇安心台村佟彪等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1290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4.1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5.289  </t>
    </r>
    <r>
      <rPr>
        <sz val="10"/>
        <rFont val="宋体"/>
        <charset val="134"/>
      </rPr>
      <t xml:space="preserve"> 元      No.</t>
    </r>
  </si>
  <si>
    <t>佟彪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</si>
  <si>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铁岭县新台子镇安心台村股份经济合作社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</t>
    </r>
    <r>
      <rPr>
        <u/>
        <sz val="10"/>
        <rFont val="宋体"/>
        <charset val="134"/>
      </rPr>
      <t xml:space="preserve">收入保险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大豆 </t>
    </r>
    <r>
      <rPr>
        <sz val="10"/>
        <rFont val="宋体"/>
        <charset val="134"/>
      </rPr>
      <t xml:space="preserve"> 所在村名： </t>
    </r>
    <r>
      <rPr>
        <u/>
        <sz val="10"/>
        <rFont val="宋体"/>
        <charset val="134"/>
      </rPr>
      <t xml:space="preserve"> 新台子镇安心台村 </t>
    </r>
    <r>
      <rPr>
        <sz val="10"/>
        <rFont val="宋体"/>
        <charset val="134"/>
      </rPr>
      <t xml:space="preserve">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</si>
  <si>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铁岭县新台子镇安心台村杨佩岩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790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5.1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40.29  </t>
    </r>
    <r>
      <rPr>
        <sz val="10"/>
        <rFont val="宋体"/>
        <charset val="134"/>
      </rPr>
      <t xml:space="preserve"> 元      No.</t>
    </r>
  </si>
  <si>
    <t>杨佩岩</t>
  </si>
  <si>
    <t>东垅子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</si>
  <si>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theme="1"/>
        <rFont val="宋体"/>
        <charset val="134"/>
      </rPr>
      <t xml:space="preserve">铁岭县新台子镇安心台村股份经济合作社 </t>
    </r>
    <r>
      <rPr>
        <sz val="10"/>
        <rFont val="宋体"/>
        <charset val="134"/>
      </rPr>
      <t xml:space="preserve">投保险种： 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>收入保险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投保作物：</t>
    </r>
    <r>
      <rPr>
        <u/>
        <sz val="10"/>
        <rFont val="宋体"/>
        <charset val="134"/>
      </rPr>
      <t xml:space="preserve"> 玉米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新台子镇安心台村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</si>
  <si>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铁岭县新台子镇安心台村李国宏等7户 </t>
    </r>
    <r>
      <rPr>
        <b/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</t>
    </r>
    <r>
      <rPr>
        <sz val="10"/>
        <rFont val="宋体"/>
        <charset val="134"/>
      </rPr>
      <t xml:space="preserve"> 元      No.</t>
    </r>
  </si>
  <si>
    <t>李国宏</t>
  </si>
  <si>
    <t>四节、三节、东垅子</t>
  </si>
  <si>
    <t>三节、二节、头节</t>
  </si>
  <si>
    <t>东垅子、三节</t>
  </si>
  <si>
    <t>二节、三节</t>
  </si>
  <si>
    <t>小堡西、三节、四节</t>
  </si>
  <si>
    <t>王艳玲</t>
  </si>
  <si>
    <t>三节</t>
  </si>
  <si>
    <t>12户</t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</si>
  <si>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铁岭县新台子镇安心台村     </t>
    </r>
    <r>
      <rPr>
        <b/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1120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6.1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68.32  </t>
    </r>
    <r>
      <rPr>
        <sz val="10"/>
        <rFont val="宋体"/>
        <charset val="134"/>
      </rPr>
      <t xml:space="preserve"> 元      No.</t>
    </r>
  </si>
  <si>
    <t>头节、邰房后</t>
  </si>
  <si>
    <t>贾凤涛</t>
  </si>
  <si>
    <t>头节、三节、四节</t>
  </si>
  <si>
    <t>邰房后、西洼子</t>
  </si>
  <si>
    <t>三节、东垅子、四节</t>
  </si>
  <si>
    <t>二节、东垅子、四节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</si>
</sst>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  <numFmt numFmtId="180" formatCode="0_ "/>
    <numFmt numFmtId="181" formatCode="_ * #,##0.000_ ;_ * \-#,##0.000_ ;_ * &quot;-&quot;??.0_ ;_ @_ "/>
  </numFmts>
  <fonts count="4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  <scheme val="major"/>
    </font>
    <font>
      <sz val="10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u/>
      <sz val="10.5"/>
      <color theme="1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23" fillId="5" borderId="18" applyNumberFormat="0" applyAlignment="0" applyProtection="0">
      <alignment vertical="center"/>
    </xf>
    <xf numFmtId="0" fontId="24" fillId="5" borderId="17" applyNumberFormat="0" applyAlignment="0" applyProtection="0">
      <alignment vertical="center"/>
    </xf>
    <xf numFmtId="0" fontId="25" fillId="6" borderId="19" applyNumberFormat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3" fillId="0" borderId="0" applyProtection="0"/>
    <xf numFmtId="0" fontId="33" fillId="0" borderId="0" applyProtection="0"/>
    <xf numFmtId="0" fontId="33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</cellStyleXfs>
  <cellXfs count="10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177" fontId="0" fillId="0" borderId="0" xfId="0" applyNumberFormat="1" applyFill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176" fontId="4" fillId="0" borderId="5" xfId="0" applyNumberFormat="1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176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7" fontId="5" fillId="0" borderId="7" xfId="0" applyNumberFormat="1" applyFont="1" applyFill="1" applyBorder="1" applyAlignment="1">
      <alignment horizontal="center" vertical="center" wrapText="1"/>
    </xf>
    <xf numFmtId="0" fontId="7" fillId="0" borderId="8" xfId="54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7" fontId="9" fillId="0" borderId="7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176" fontId="0" fillId="2" borderId="0" xfId="0" applyNumberFormat="1" applyFont="1" applyFill="1" applyBorder="1" applyAlignment="1"/>
    <xf numFmtId="0" fontId="0" fillId="0" borderId="0" xfId="0" applyFill="1" applyBorder="1" applyAlignment="1">
      <alignment horizontal="center"/>
    </xf>
    <xf numFmtId="177" fontId="0" fillId="0" borderId="0" xfId="0" applyNumberFormat="1" applyFill="1" applyBorder="1" applyAlignment="1"/>
    <xf numFmtId="9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9" fontId="4" fillId="0" borderId="5" xfId="0" applyNumberFormat="1" applyFont="1" applyFill="1" applyBorder="1" applyAlignment="1">
      <alignment horizontal="left" vertical="center"/>
    </xf>
    <xf numFmtId="178" fontId="4" fillId="0" borderId="5" xfId="0" applyNumberFormat="1" applyFont="1" applyBorder="1" applyAlignment="1">
      <alignment horizontal="left" vertical="center"/>
    </xf>
    <xf numFmtId="177" fontId="4" fillId="0" borderId="5" xfId="0" applyNumberFormat="1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9" fontId="3" fillId="0" borderId="0" xfId="0" applyNumberFormat="1" applyFont="1" applyFill="1" applyBorder="1" applyAlignment="1">
      <alignment horizontal="left" vertical="center"/>
    </xf>
    <xf numFmtId="178" fontId="3" fillId="2" borderId="0" xfId="0" applyNumberFormat="1" applyFont="1" applyFill="1" applyBorder="1" applyAlignment="1">
      <alignment horizontal="left" vertical="center"/>
    </xf>
    <xf numFmtId="177" fontId="3" fillId="2" borderId="0" xfId="0" applyNumberFormat="1" applyFont="1" applyFill="1" applyBorder="1" applyAlignment="1">
      <alignment horizontal="left" vertical="center"/>
    </xf>
    <xf numFmtId="9" fontId="6" fillId="0" borderId="7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177" fontId="5" fillId="0" borderId="13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179" fontId="5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5" fillId="0" borderId="9" xfId="0" applyNumberFormat="1" applyFont="1" applyFill="1" applyBorder="1" applyAlignment="1">
      <alignment horizontal="center" vertical="center" wrapText="1"/>
    </xf>
    <xf numFmtId="179" fontId="8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177" fontId="10" fillId="0" borderId="7" xfId="0" applyNumberFormat="1" applyFont="1" applyFill="1" applyBorder="1" applyAlignment="1">
      <alignment horizontal="center" vertical="center" wrapText="1"/>
    </xf>
    <xf numFmtId="9" fontId="0" fillId="0" borderId="0" xfId="0" applyNumberFormat="1" applyFill="1" applyBorder="1" applyAlignment="1"/>
    <xf numFmtId="177" fontId="10" fillId="0" borderId="0" xfId="0" applyNumberFormat="1" applyFont="1" applyFill="1" applyBorder="1" applyAlignment="1">
      <alignment horizontal="center" vertical="center" wrapText="1"/>
    </xf>
    <xf numFmtId="177" fontId="0" fillId="0" borderId="0" xfId="0" applyNumberFormat="1" applyFill="1" applyBorder="1" applyAlignment="1">
      <alignment horizontal="center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180" fontId="9" fillId="0" borderId="7" xfId="0" applyNumberFormat="1" applyFont="1" applyFill="1" applyBorder="1" applyAlignment="1">
      <alignment horizontal="center" vertical="center" wrapText="1"/>
    </xf>
    <xf numFmtId="43" fontId="12" fillId="0" borderId="7" xfId="0" applyNumberFormat="1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181" fontId="8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vertical="center"/>
    </xf>
    <xf numFmtId="43" fontId="13" fillId="0" borderId="7" xfId="0" applyNumberFormat="1" applyFont="1" applyBorder="1" applyAlignment="1">
      <alignment vertical="center"/>
    </xf>
    <xf numFmtId="0" fontId="9" fillId="0" borderId="7" xfId="0" applyFont="1" applyFill="1" applyBorder="1" applyAlignment="1">
      <alignment vertical="center" wrapText="1"/>
    </xf>
    <xf numFmtId="177" fontId="8" fillId="0" borderId="9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428625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428625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6</xdr:col>
      <xdr:colOff>467995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429260</xdr:colOff>
      <xdr:row>1</xdr:row>
      <xdr:rowOff>196850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429260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zoomScale="115" zoomScaleNormal="115" workbookViewId="0">
      <selection activeCell="L6" sqref="L$1:M$1048576"/>
    </sheetView>
  </sheetViews>
  <sheetFormatPr defaultColWidth="9" defaultRowHeight="13.5"/>
  <cols>
    <col min="1" max="1" width="5.25" style="7" customWidth="1"/>
    <col min="2" max="2" width="6.375" style="8" customWidth="1"/>
    <col min="3" max="3" width="7" style="7" customWidth="1"/>
    <col min="4" max="4" width="15" style="6" customWidth="1"/>
    <col min="5" max="5" width="8.25" style="9" customWidth="1"/>
    <col min="6" max="6" width="8.03333333333333" style="9" customWidth="1"/>
    <col min="7" max="7" width="9.89166666666667" style="7" customWidth="1"/>
    <col min="8" max="8" width="8.125" style="10" customWidth="1"/>
    <col min="9" max="9" width="7.25" style="11" customWidth="1"/>
    <col min="10" max="10" width="8.75" style="10" customWidth="1"/>
    <col min="11" max="11" width="9.5" style="10" customWidth="1"/>
    <col min="12" max="12" width="8.625" style="6" hidden="1" customWidth="1"/>
    <col min="13" max="13" width="4.99166666666667" style="6" customWidth="1"/>
    <col min="14" max="16384" width="9" style="6"/>
  </cols>
  <sheetData>
    <row r="1" s="1" customFormat="1" ht="23.25" customHeight="1" spans="1:15">
      <c r="A1" s="13"/>
      <c r="B1" s="14"/>
      <c r="C1" s="14"/>
      <c r="D1" s="13"/>
      <c r="E1" s="15"/>
      <c r="F1" s="15"/>
      <c r="G1" s="14"/>
      <c r="H1" s="14"/>
      <c r="I1" s="52"/>
      <c r="J1" s="14"/>
      <c r="K1" s="14"/>
      <c r="L1" s="53"/>
      <c r="M1" s="53"/>
      <c r="N1" s="54"/>
      <c r="O1" s="55"/>
    </row>
    <row r="2" s="1" customFormat="1" ht="22.5" customHeight="1" spans="1:15">
      <c r="A2" s="16" t="s">
        <v>0</v>
      </c>
      <c r="B2" s="17"/>
      <c r="C2" s="17"/>
      <c r="D2" s="18"/>
      <c r="E2" s="19"/>
      <c r="F2" s="19"/>
      <c r="G2" s="17"/>
      <c r="H2" s="17"/>
      <c r="I2" s="56"/>
      <c r="J2" s="17"/>
      <c r="K2" s="17"/>
      <c r="L2" s="57"/>
      <c r="M2" s="57"/>
      <c r="N2" s="58"/>
      <c r="O2" s="59"/>
    </row>
    <row r="3" s="1" customFormat="1" ht="24.75" customHeight="1" spans="1:15">
      <c r="A3" s="20" t="s">
        <v>1</v>
      </c>
      <c r="B3" s="21"/>
      <c r="C3" s="21"/>
      <c r="D3" s="22"/>
      <c r="E3" s="23"/>
      <c r="F3" s="23"/>
      <c r="G3" s="24"/>
      <c r="H3" s="21"/>
      <c r="I3" s="60"/>
      <c r="J3" s="21"/>
      <c r="K3" s="21"/>
      <c r="L3" s="61"/>
      <c r="M3" s="61"/>
      <c r="N3" s="62"/>
      <c r="O3" s="63"/>
    </row>
    <row r="4" s="2" customFormat="1" ht="24.75" customHeight="1" spans="1:15">
      <c r="A4" s="25" t="s">
        <v>2</v>
      </c>
      <c r="B4" s="26"/>
      <c r="C4" s="26"/>
      <c r="D4" s="27"/>
      <c r="E4" s="28"/>
      <c r="F4" s="28"/>
      <c r="G4" s="29"/>
      <c r="H4" s="26"/>
      <c r="I4" s="64"/>
      <c r="J4" s="26"/>
      <c r="K4" s="26"/>
      <c r="L4" s="65"/>
      <c r="M4" s="65"/>
      <c r="N4" s="66"/>
      <c r="O4" s="27"/>
    </row>
    <row r="5" s="2" customFormat="1" ht="25.5" customHeight="1" spans="1:15">
      <c r="A5" s="25" t="s">
        <v>3</v>
      </c>
      <c r="B5" s="26"/>
      <c r="C5" s="26"/>
      <c r="D5" s="27"/>
      <c r="E5" s="28"/>
      <c r="F5" s="28"/>
      <c r="G5" s="29"/>
      <c r="H5" s="26"/>
      <c r="I5" s="64"/>
      <c r="J5" s="26"/>
      <c r="K5" s="26"/>
      <c r="L5" s="65"/>
      <c r="M5" s="65"/>
      <c r="N5" s="66"/>
      <c r="O5" s="27"/>
    </row>
    <row r="6" s="3" customFormat="1" ht="24.75" customHeight="1" spans="1:13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30" t="s">
        <v>10</v>
      </c>
      <c r="H6" s="33" t="s">
        <v>11</v>
      </c>
      <c r="I6" s="67" t="s">
        <v>12</v>
      </c>
      <c r="J6" s="68" t="s">
        <v>13</v>
      </c>
      <c r="K6" s="69" t="s">
        <v>14</v>
      </c>
      <c r="L6" s="30" t="s">
        <v>15</v>
      </c>
      <c r="M6" s="38" t="s">
        <v>16</v>
      </c>
    </row>
    <row r="7" s="4" customFormat="1" ht="18.6" customHeight="1" spans="1:13">
      <c r="A7" s="86">
        <v>1</v>
      </c>
      <c r="B7" s="87" t="s">
        <v>17</v>
      </c>
      <c r="C7" s="35" t="s">
        <v>18</v>
      </c>
      <c r="D7" s="97" t="s">
        <v>19</v>
      </c>
      <c r="E7" s="89">
        <v>48</v>
      </c>
      <c r="F7" s="89">
        <v>48</v>
      </c>
      <c r="G7" s="36">
        <f t="shared" ref="G7:G14" si="0">F7*1290</f>
        <v>61920</v>
      </c>
      <c r="H7" s="36">
        <f t="shared" ref="H7:H14" si="1">F7*52.89</f>
        <v>2538.72</v>
      </c>
      <c r="I7" s="70">
        <v>0.8</v>
      </c>
      <c r="J7" s="36">
        <f t="shared" ref="J7:J14" si="2">H7*I7</f>
        <v>2030.976</v>
      </c>
      <c r="K7" s="92">
        <f t="shared" ref="K7:K14" si="3">F7*10.578</f>
        <v>507.744</v>
      </c>
      <c r="L7" s="87" t="s">
        <v>17</v>
      </c>
      <c r="M7" s="76"/>
    </row>
    <row r="8" s="96" customFormat="1" ht="18.6" customHeight="1" spans="1:13">
      <c r="A8" s="86">
        <v>2</v>
      </c>
      <c r="B8" s="87" t="s">
        <v>20</v>
      </c>
      <c r="C8" s="35" t="s">
        <v>18</v>
      </c>
      <c r="D8" s="97" t="s">
        <v>21</v>
      </c>
      <c r="E8" s="89">
        <v>37</v>
      </c>
      <c r="F8" s="89">
        <v>37</v>
      </c>
      <c r="G8" s="36">
        <f t="shared" si="0"/>
        <v>47730</v>
      </c>
      <c r="H8" s="36">
        <f t="shared" si="1"/>
        <v>1956.93</v>
      </c>
      <c r="I8" s="70">
        <v>0.8</v>
      </c>
      <c r="J8" s="36">
        <f t="shared" si="2"/>
        <v>1565.544</v>
      </c>
      <c r="K8" s="92">
        <f t="shared" si="3"/>
        <v>391.386</v>
      </c>
      <c r="L8" s="87" t="s">
        <v>20</v>
      </c>
      <c r="M8" s="100"/>
    </row>
    <row r="9" s="4" customFormat="1" ht="18.6" customHeight="1" spans="1:13">
      <c r="A9" s="86">
        <v>3</v>
      </c>
      <c r="B9" s="98" t="s">
        <v>22</v>
      </c>
      <c r="C9" s="35" t="s">
        <v>18</v>
      </c>
      <c r="D9" s="97" t="s">
        <v>23</v>
      </c>
      <c r="E9" s="89">
        <v>33</v>
      </c>
      <c r="F9" s="89">
        <v>33</v>
      </c>
      <c r="G9" s="36">
        <f t="shared" si="0"/>
        <v>42570</v>
      </c>
      <c r="H9" s="36">
        <f t="shared" si="1"/>
        <v>1745.37</v>
      </c>
      <c r="I9" s="70">
        <v>0.8</v>
      </c>
      <c r="J9" s="36">
        <f t="shared" si="2"/>
        <v>1396.296</v>
      </c>
      <c r="K9" s="92">
        <f t="shared" si="3"/>
        <v>349.074</v>
      </c>
      <c r="L9" s="98" t="s">
        <v>22</v>
      </c>
      <c r="M9" s="76"/>
    </row>
    <row r="10" s="4" customFormat="1" ht="18.6" customHeight="1" spans="1:13">
      <c r="A10" s="86">
        <v>4</v>
      </c>
      <c r="B10" s="98" t="s">
        <v>24</v>
      </c>
      <c r="C10" s="35" t="s">
        <v>18</v>
      </c>
      <c r="D10" s="97" t="s">
        <v>25</v>
      </c>
      <c r="E10" s="89">
        <v>30</v>
      </c>
      <c r="F10" s="89">
        <v>30</v>
      </c>
      <c r="G10" s="36">
        <f t="shared" si="0"/>
        <v>38700</v>
      </c>
      <c r="H10" s="36">
        <f t="shared" si="1"/>
        <v>1586.7</v>
      </c>
      <c r="I10" s="70">
        <v>0.8</v>
      </c>
      <c r="J10" s="36">
        <f t="shared" si="2"/>
        <v>1269.36</v>
      </c>
      <c r="K10" s="92">
        <f t="shared" si="3"/>
        <v>317.34</v>
      </c>
      <c r="L10" s="98" t="s">
        <v>24</v>
      </c>
      <c r="M10" s="76"/>
    </row>
    <row r="11" s="4" customFormat="1" ht="18.6" customHeight="1" spans="1:13">
      <c r="A11" s="86">
        <v>5</v>
      </c>
      <c r="B11" s="98" t="s">
        <v>26</v>
      </c>
      <c r="C11" s="35" t="s">
        <v>18</v>
      </c>
      <c r="D11" s="97" t="s">
        <v>27</v>
      </c>
      <c r="E11" s="89">
        <v>10</v>
      </c>
      <c r="F11" s="89">
        <v>10</v>
      </c>
      <c r="G11" s="36">
        <f t="shared" si="0"/>
        <v>12900</v>
      </c>
      <c r="H11" s="36">
        <f t="shared" si="1"/>
        <v>528.9</v>
      </c>
      <c r="I11" s="70">
        <v>0.8</v>
      </c>
      <c r="J11" s="36">
        <f t="shared" si="2"/>
        <v>423.12</v>
      </c>
      <c r="K11" s="92">
        <f t="shared" si="3"/>
        <v>105.78</v>
      </c>
      <c r="L11" s="98" t="s">
        <v>26</v>
      </c>
      <c r="M11" s="76"/>
    </row>
    <row r="12" s="4" customFormat="1" ht="18.6" customHeight="1" spans="1:13">
      <c r="A12" s="86">
        <v>6</v>
      </c>
      <c r="B12" s="87" t="s">
        <v>28</v>
      </c>
      <c r="C12" s="35" t="s">
        <v>18</v>
      </c>
      <c r="D12" s="97" t="s">
        <v>29</v>
      </c>
      <c r="E12" s="89">
        <v>6</v>
      </c>
      <c r="F12" s="89">
        <v>6</v>
      </c>
      <c r="G12" s="36">
        <f t="shared" si="0"/>
        <v>7740</v>
      </c>
      <c r="H12" s="36">
        <f t="shared" si="1"/>
        <v>317.34</v>
      </c>
      <c r="I12" s="70">
        <v>0.8</v>
      </c>
      <c r="J12" s="36">
        <f t="shared" si="2"/>
        <v>253.872</v>
      </c>
      <c r="K12" s="92">
        <f t="shared" si="3"/>
        <v>63.468</v>
      </c>
      <c r="L12" s="87" t="s">
        <v>28</v>
      </c>
      <c r="M12" s="76"/>
    </row>
    <row r="13" s="4" customFormat="1" ht="18.6" customHeight="1" spans="1:13">
      <c r="A13" s="86">
        <v>7</v>
      </c>
      <c r="B13" s="87" t="s">
        <v>30</v>
      </c>
      <c r="C13" s="35" t="s">
        <v>18</v>
      </c>
      <c r="D13" s="97" t="s">
        <v>31</v>
      </c>
      <c r="E13" s="99">
        <v>10</v>
      </c>
      <c r="F13" s="99">
        <v>10</v>
      </c>
      <c r="G13" s="36">
        <f t="shared" si="0"/>
        <v>12900</v>
      </c>
      <c r="H13" s="36">
        <f t="shared" si="1"/>
        <v>528.9</v>
      </c>
      <c r="I13" s="70">
        <v>0.8</v>
      </c>
      <c r="J13" s="36">
        <f t="shared" si="2"/>
        <v>423.12</v>
      </c>
      <c r="K13" s="92">
        <f t="shared" si="3"/>
        <v>105.78</v>
      </c>
      <c r="L13" s="87" t="s">
        <v>30</v>
      </c>
      <c r="M13" s="76"/>
    </row>
    <row r="14" s="4" customFormat="1" ht="18.6" customHeight="1" spans="1:13">
      <c r="A14" s="86">
        <v>8</v>
      </c>
      <c r="B14" s="87" t="s">
        <v>32</v>
      </c>
      <c r="C14" s="35" t="s">
        <v>18</v>
      </c>
      <c r="D14" s="97" t="s">
        <v>33</v>
      </c>
      <c r="E14" s="99">
        <v>41</v>
      </c>
      <c r="F14" s="99">
        <v>41</v>
      </c>
      <c r="G14" s="36">
        <f t="shared" si="0"/>
        <v>52890</v>
      </c>
      <c r="H14" s="36">
        <f t="shared" si="1"/>
        <v>2168.49</v>
      </c>
      <c r="I14" s="70">
        <v>0.8</v>
      </c>
      <c r="J14" s="36">
        <f t="shared" si="2"/>
        <v>1734.792</v>
      </c>
      <c r="K14" s="92">
        <f t="shared" si="3"/>
        <v>433.698</v>
      </c>
      <c r="L14" s="87" t="s">
        <v>32</v>
      </c>
      <c r="M14" s="76"/>
    </row>
    <row r="15" s="4" customFormat="1" ht="18.6" customHeight="1" spans="1:14">
      <c r="A15" s="86" t="s">
        <v>34</v>
      </c>
      <c r="B15" s="38"/>
      <c r="C15" s="35"/>
      <c r="D15" s="35"/>
      <c r="E15" s="39">
        <f>SUM(E7:E14)</f>
        <v>215</v>
      </c>
      <c r="F15" s="39">
        <f>SUM(F7:F14)</f>
        <v>215</v>
      </c>
      <c r="G15" s="90"/>
      <c r="H15" s="91"/>
      <c r="I15" s="72"/>
      <c r="J15" s="94"/>
      <c r="K15" s="92">
        <f>SUM(K7:K14)</f>
        <v>2274.27</v>
      </c>
      <c r="L15" s="30"/>
      <c r="M15" s="76"/>
      <c r="N15" s="77"/>
    </row>
    <row r="16" s="4" customFormat="1" ht="18.6" customHeight="1" spans="1:14">
      <c r="A16" s="37"/>
      <c r="B16" s="41"/>
      <c r="C16" s="42"/>
      <c r="D16" s="42"/>
      <c r="E16" s="41"/>
      <c r="F16" s="41"/>
      <c r="G16" s="43"/>
      <c r="H16" s="44"/>
      <c r="I16" s="70"/>
      <c r="J16" s="78"/>
      <c r="K16" s="95"/>
      <c r="L16" s="75"/>
      <c r="M16" s="76"/>
      <c r="N16" s="77"/>
    </row>
    <row r="17" s="5" customFormat="1" ht="15" customHeight="1" spans="1:13">
      <c r="A17" s="45" t="s">
        <v>35</v>
      </c>
      <c r="B17" s="46"/>
      <c r="C17" s="47"/>
      <c r="D17" s="45"/>
      <c r="E17" s="48"/>
      <c r="F17" s="49"/>
      <c r="G17" s="50"/>
      <c r="H17" s="51"/>
      <c r="I17" s="79"/>
      <c r="J17" s="80"/>
      <c r="K17" s="51"/>
      <c r="L17" s="45"/>
      <c r="M17" s="45"/>
    </row>
  </sheetData>
  <mergeCells count="5">
    <mergeCell ref="A1:O1"/>
    <mergeCell ref="A2:O2"/>
    <mergeCell ref="A3:O3"/>
    <mergeCell ref="A4:O4"/>
    <mergeCell ref="A5:O5"/>
  </mergeCells>
  <pageMargins left="0.196527777777778" right="0.161111111111111" top="0.409027777777778" bottom="0.60625" header="0.5" footer="0.10625"/>
  <pageSetup paperSize="9" scale="89" orientation="landscape"/>
  <headerFooter>
    <oddFooter>&amp;C第 &amp;P 页，共 &amp;N 页</oddFooter>
  </headerFooter>
  <colBreaks count="1" manualBreakCount="1">
    <brk id="13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zoomScale="115" zoomScaleNormal="115" workbookViewId="0">
      <selection activeCell="L6" sqref="L$1:M$1048576"/>
    </sheetView>
  </sheetViews>
  <sheetFormatPr defaultColWidth="9" defaultRowHeight="13.5"/>
  <cols>
    <col min="1" max="1" width="5.25" style="7" customWidth="1"/>
    <col min="2" max="2" width="6.375" style="8" customWidth="1"/>
    <col min="3" max="3" width="7" style="7" customWidth="1"/>
    <col min="4" max="4" width="15" style="6" customWidth="1"/>
    <col min="5" max="5" width="8.25" style="9" customWidth="1"/>
    <col min="6" max="6" width="8.03333333333333" style="9" customWidth="1"/>
    <col min="7" max="7" width="9.89166666666667" style="7" customWidth="1"/>
    <col min="8" max="8" width="9.24166666666667" style="10" customWidth="1"/>
    <col min="9" max="9" width="7.25" style="11" customWidth="1"/>
    <col min="10" max="10" width="8.75" style="10" customWidth="1"/>
    <col min="11" max="11" width="9.5" style="10" customWidth="1"/>
    <col min="12" max="12" width="8.625" style="6" hidden="1" customWidth="1"/>
    <col min="13" max="13" width="4.99166666666667" style="6" customWidth="1"/>
    <col min="14" max="16384" width="9" style="6"/>
  </cols>
  <sheetData>
    <row r="1" s="1" customFormat="1" ht="23.25" customHeight="1" spans="1:15">
      <c r="A1" s="13"/>
      <c r="B1" s="14"/>
      <c r="C1" s="14"/>
      <c r="D1" s="13"/>
      <c r="E1" s="15"/>
      <c r="F1" s="15"/>
      <c r="G1" s="14"/>
      <c r="H1" s="14"/>
      <c r="I1" s="52"/>
      <c r="J1" s="14"/>
      <c r="K1" s="14"/>
      <c r="L1" s="53"/>
      <c r="M1" s="53"/>
      <c r="N1" s="54"/>
      <c r="O1" s="55"/>
    </row>
    <row r="2" s="1" customFormat="1" ht="22.5" customHeight="1" spans="1:15">
      <c r="A2" s="16" t="s">
        <v>0</v>
      </c>
      <c r="B2" s="17"/>
      <c r="C2" s="17"/>
      <c r="D2" s="18"/>
      <c r="E2" s="19"/>
      <c r="F2" s="19"/>
      <c r="G2" s="17"/>
      <c r="H2" s="17"/>
      <c r="I2" s="56"/>
      <c r="J2" s="17"/>
      <c r="K2" s="17"/>
      <c r="L2" s="57"/>
      <c r="M2" s="57"/>
      <c r="N2" s="58"/>
      <c r="O2" s="59"/>
    </row>
    <row r="3" s="1" customFormat="1" ht="24.75" customHeight="1" spans="1:15">
      <c r="A3" s="20" t="s">
        <v>1</v>
      </c>
      <c r="B3" s="21"/>
      <c r="C3" s="21"/>
      <c r="D3" s="22"/>
      <c r="E3" s="23"/>
      <c r="F3" s="23"/>
      <c r="G3" s="24"/>
      <c r="H3" s="21"/>
      <c r="I3" s="60"/>
      <c r="J3" s="21"/>
      <c r="K3" s="21"/>
      <c r="L3" s="61"/>
      <c r="M3" s="61"/>
      <c r="N3" s="62"/>
      <c r="O3" s="63"/>
    </row>
    <row r="4" s="2" customFormat="1" ht="24.75" customHeight="1" spans="1:15">
      <c r="A4" s="25" t="s">
        <v>2</v>
      </c>
      <c r="B4" s="26"/>
      <c r="C4" s="26"/>
      <c r="D4" s="27"/>
      <c r="E4" s="28"/>
      <c r="F4" s="28"/>
      <c r="G4" s="29"/>
      <c r="H4" s="26"/>
      <c r="I4" s="64"/>
      <c r="J4" s="26"/>
      <c r="K4" s="26"/>
      <c r="L4" s="65"/>
      <c r="M4" s="65"/>
      <c r="N4" s="66"/>
      <c r="O4" s="27"/>
    </row>
    <row r="5" s="2" customFormat="1" ht="25.5" customHeight="1" spans="1:15">
      <c r="A5" s="25" t="s">
        <v>36</v>
      </c>
      <c r="B5" s="26"/>
      <c r="C5" s="26"/>
      <c r="D5" s="27"/>
      <c r="E5" s="28"/>
      <c r="F5" s="28"/>
      <c r="G5" s="29"/>
      <c r="H5" s="26"/>
      <c r="I5" s="64"/>
      <c r="J5" s="26"/>
      <c r="K5" s="26"/>
      <c r="L5" s="65"/>
      <c r="M5" s="65"/>
      <c r="N5" s="66"/>
      <c r="O5" s="27"/>
    </row>
    <row r="6" s="3" customFormat="1" ht="24.75" customHeight="1" spans="1:13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30" t="s">
        <v>10</v>
      </c>
      <c r="H6" s="33" t="s">
        <v>11</v>
      </c>
      <c r="I6" s="67" t="s">
        <v>12</v>
      </c>
      <c r="J6" s="68" t="s">
        <v>13</v>
      </c>
      <c r="K6" s="69" t="s">
        <v>14</v>
      </c>
      <c r="L6" s="30" t="s">
        <v>15</v>
      </c>
      <c r="M6" s="38" t="s">
        <v>16</v>
      </c>
    </row>
    <row r="7" s="4" customFormat="1" ht="18.6" customHeight="1" spans="1:13">
      <c r="A7" s="86">
        <v>1</v>
      </c>
      <c r="B7" s="87" t="s">
        <v>37</v>
      </c>
      <c r="C7" s="35" t="s">
        <v>18</v>
      </c>
      <c r="D7" s="88" t="s">
        <v>33</v>
      </c>
      <c r="E7" s="89">
        <v>480</v>
      </c>
      <c r="F7" s="89">
        <v>480</v>
      </c>
      <c r="G7" s="36">
        <f>F7*1290</f>
        <v>619200</v>
      </c>
      <c r="H7" s="36">
        <f>F7*52.89</f>
        <v>25387.2</v>
      </c>
      <c r="I7" s="70">
        <v>0.8</v>
      </c>
      <c r="J7" s="36">
        <f>H7*I7</f>
        <v>20309.76</v>
      </c>
      <c r="K7" s="92">
        <f>F7*10.578</f>
        <v>5077.44</v>
      </c>
      <c r="L7" s="87" t="s">
        <v>37</v>
      </c>
      <c r="M7" s="93"/>
    </row>
    <row r="8" s="4" customFormat="1" ht="18.6" customHeight="1" spans="1:14">
      <c r="A8" s="86" t="s">
        <v>34</v>
      </c>
      <c r="B8" s="38"/>
      <c r="C8" s="35"/>
      <c r="D8" s="35"/>
      <c r="E8" s="39">
        <f>SUM(E7:E7)</f>
        <v>480</v>
      </c>
      <c r="F8" s="39">
        <f>SUM(F7:F7)</f>
        <v>480</v>
      </c>
      <c r="G8" s="90"/>
      <c r="H8" s="91"/>
      <c r="I8" s="72"/>
      <c r="J8" s="94"/>
      <c r="K8" s="92">
        <f>SUM(K7:K7)</f>
        <v>5077.44</v>
      </c>
      <c r="L8" s="30"/>
      <c r="M8" s="76"/>
      <c r="N8" s="77"/>
    </row>
    <row r="9" s="4" customFormat="1" ht="18.6" customHeight="1" spans="1:14">
      <c r="A9" s="37"/>
      <c r="B9" s="41"/>
      <c r="C9" s="42"/>
      <c r="D9" s="42"/>
      <c r="E9" s="41"/>
      <c r="F9" s="41"/>
      <c r="G9" s="43"/>
      <c r="H9" s="44"/>
      <c r="I9" s="70"/>
      <c r="J9" s="78"/>
      <c r="K9" s="95"/>
      <c r="L9" s="75"/>
      <c r="M9" s="76"/>
      <c r="N9" s="77"/>
    </row>
    <row r="10" s="5" customFormat="1" ht="15" customHeight="1" spans="1:13">
      <c r="A10" s="45" t="s">
        <v>35</v>
      </c>
      <c r="B10" s="46"/>
      <c r="C10" s="47"/>
      <c r="D10" s="45"/>
      <c r="E10" s="48"/>
      <c r="F10" s="49"/>
      <c r="G10" s="50"/>
      <c r="H10" s="51"/>
      <c r="I10" s="79"/>
      <c r="J10" s="80"/>
      <c r="K10" s="51"/>
      <c r="L10" s="45"/>
      <c r="M10" s="45"/>
    </row>
  </sheetData>
  <mergeCells count="5">
    <mergeCell ref="A1:O1"/>
    <mergeCell ref="A2:O2"/>
    <mergeCell ref="A3:O3"/>
    <mergeCell ref="A4:O4"/>
    <mergeCell ref="A5:O5"/>
  </mergeCells>
  <pageMargins left="0.196527777777778" right="0.161111111111111" top="0.409027777777778" bottom="0.60625" header="0.5" footer="0.10625"/>
  <pageSetup paperSize="9" scale="89" orientation="landscape"/>
  <headerFooter>
    <oddFooter>&amp;C第 &amp;P 页，共 &amp;N 页</oddFooter>
  </headerFooter>
  <colBreaks count="1" manualBreakCount="1">
    <brk id="13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view="pageBreakPreview" zoomScaleNormal="115" workbookViewId="0">
      <selection activeCell="L6" sqref="L$1:M$1048576"/>
    </sheetView>
  </sheetViews>
  <sheetFormatPr defaultColWidth="9" defaultRowHeight="13.5"/>
  <cols>
    <col min="1" max="1" width="4.625" style="7" customWidth="1"/>
    <col min="2" max="2" width="6.375" style="8" customWidth="1"/>
    <col min="3" max="3" width="7.825" style="7" customWidth="1"/>
    <col min="4" max="4" width="6.85" style="6" customWidth="1"/>
    <col min="5" max="5" width="7.16666666666667" style="9" customWidth="1"/>
    <col min="6" max="6" width="7.175" style="9" customWidth="1"/>
    <col min="7" max="7" width="9.01666666666667" style="7" customWidth="1"/>
    <col min="8" max="8" width="8.125" style="10" customWidth="1"/>
    <col min="9" max="9" width="7.25" style="11" customWidth="1"/>
    <col min="10" max="10" width="8.125" style="10" customWidth="1"/>
    <col min="11" max="11" width="9.45833333333333" style="10" customWidth="1"/>
    <col min="12" max="12" width="8.625" style="6" hidden="1" customWidth="1"/>
    <col min="13" max="13" width="7.625" style="6" customWidth="1"/>
    <col min="14" max="16384" width="9" style="6"/>
  </cols>
  <sheetData>
    <row r="1" s="1" customFormat="1" ht="23.25" customHeight="1" spans="1:15">
      <c r="A1" s="13"/>
      <c r="B1" s="14"/>
      <c r="C1" s="14"/>
      <c r="D1" s="13"/>
      <c r="E1" s="15"/>
      <c r="F1" s="15"/>
      <c r="G1" s="14"/>
      <c r="H1" s="14"/>
      <c r="I1" s="52"/>
      <c r="J1" s="14"/>
      <c r="K1" s="14"/>
      <c r="L1" s="53"/>
      <c r="M1" s="53"/>
      <c r="N1" s="54"/>
      <c r="O1" s="55"/>
    </row>
    <row r="2" s="1" customFormat="1" ht="22.5" customHeight="1" spans="1:15">
      <c r="A2" s="16" t="s">
        <v>0</v>
      </c>
      <c r="B2" s="17"/>
      <c r="C2" s="17"/>
      <c r="D2" s="18"/>
      <c r="E2" s="19"/>
      <c r="F2" s="19"/>
      <c r="G2" s="17"/>
      <c r="H2" s="17"/>
      <c r="I2" s="56"/>
      <c r="J2" s="17"/>
      <c r="K2" s="17"/>
      <c r="L2" s="57"/>
      <c r="M2" s="57"/>
      <c r="N2" s="58"/>
      <c r="O2" s="59"/>
    </row>
    <row r="3" s="1" customFormat="1" ht="24.75" customHeight="1" spans="1:15">
      <c r="A3" s="20" t="s">
        <v>1</v>
      </c>
      <c r="B3" s="21"/>
      <c r="C3" s="21"/>
      <c r="D3" s="22"/>
      <c r="E3" s="23"/>
      <c r="F3" s="23"/>
      <c r="G3" s="24"/>
      <c r="H3" s="21"/>
      <c r="I3" s="60"/>
      <c r="J3" s="21"/>
      <c r="K3" s="21"/>
      <c r="L3" s="61"/>
      <c r="M3" s="61"/>
      <c r="N3" s="62"/>
      <c r="O3" s="63"/>
    </row>
    <row r="4" s="2" customFormat="1" ht="24.75" customHeight="1" spans="1:15">
      <c r="A4" s="25" t="s">
        <v>38</v>
      </c>
      <c r="B4" s="26"/>
      <c r="C4" s="26"/>
      <c r="D4" s="27"/>
      <c r="E4" s="28"/>
      <c r="F4" s="28"/>
      <c r="G4" s="29"/>
      <c r="H4" s="26"/>
      <c r="I4" s="64"/>
      <c r="J4" s="26"/>
      <c r="K4" s="26"/>
      <c r="L4" s="65"/>
      <c r="M4" s="65"/>
      <c r="N4" s="66"/>
      <c r="O4" s="27"/>
    </row>
    <row r="5" s="2" customFormat="1" ht="25.5" customHeight="1" spans="1:15">
      <c r="A5" s="25" t="s">
        <v>39</v>
      </c>
      <c r="B5" s="26"/>
      <c r="C5" s="26"/>
      <c r="D5" s="27"/>
      <c r="E5" s="28"/>
      <c r="F5" s="28"/>
      <c r="G5" s="29"/>
      <c r="H5" s="26"/>
      <c r="I5" s="64"/>
      <c r="J5" s="26"/>
      <c r="K5" s="26"/>
      <c r="L5" s="65"/>
      <c r="M5" s="65"/>
      <c r="N5" s="66"/>
      <c r="O5" s="27"/>
    </row>
    <row r="6" s="3" customFormat="1" ht="24.75" customHeight="1" spans="1:13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30" t="s">
        <v>10</v>
      </c>
      <c r="H6" s="33" t="s">
        <v>11</v>
      </c>
      <c r="I6" s="67" t="s">
        <v>12</v>
      </c>
      <c r="J6" s="68" t="s">
        <v>13</v>
      </c>
      <c r="K6" s="69" t="s">
        <v>14</v>
      </c>
      <c r="L6" s="30" t="s">
        <v>15</v>
      </c>
      <c r="M6" s="38" t="s">
        <v>16</v>
      </c>
    </row>
    <row r="7" s="4" customFormat="1" ht="18.6" customHeight="1" spans="1:13">
      <c r="A7" s="37">
        <v>1</v>
      </c>
      <c r="B7" s="82" t="s">
        <v>40</v>
      </c>
      <c r="C7" s="42" t="s">
        <v>18</v>
      </c>
      <c r="D7" s="42" t="s">
        <v>41</v>
      </c>
      <c r="E7" s="83">
        <v>170</v>
      </c>
      <c r="F7" s="83">
        <v>170</v>
      </c>
      <c r="G7" s="84">
        <f>F7*790</f>
        <v>134300</v>
      </c>
      <c r="H7" s="36">
        <f>F7*40.29</f>
        <v>6849.3</v>
      </c>
      <c r="I7" s="70">
        <v>0.8</v>
      </c>
      <c r="J7" s="36">
        <f>H7*I7</f>
        <v>5479.44</v>
      </c>
      <c r="K7" s="85">
        <f>F7*8.058</f>
        <v>1369.86</v>
      </c>
      <c r="L7" s="82" t="s">
        <v>40</v>
      </c>
      <c r="M7" s="76"/>
    </row>
    <row r="8" s="4" customFormat="1" ht="18.6" customHeight="1" spans="1:14">
      <c r="A8" s="37" t="s">
        <v>34</v>
      </c>
      <c r="B8" s="41"/>
      <c r="C8" s="42"/>
      <c r="D8" s="42"/>
      <c r="E8" s="41">
        <v>170</v>
      </c>
      <c r="F8" s="41">
        <v>170</v>
      </c>
      <c r="G8" s="43"/>
      <c r="H8" s="44"/>
      <c r="I8" s="70"/>
      <c r="J8" s="78"/>
      <c r="K8" s="85">
        <f>F8*8.058</f>
        <v>1369.86</v>
      </c>
      <c r="L8" s="75"/>
      <c r="M8" s="76"/>
      <c r="N8" s="77"/>
    </row>
    <row r="9" s="5" customFormat="1" ht="15" customHeight="1" spans="1:13">
      <c r="A9" s="45" t="s">
        <v>35</v>
      </c>
      <c r="B9" s="46"/>
      <c r="C9" s="47"/>
      <c r="D9" s="45"/>
      <c r="E9" s="48"/>
      <c r="F9" s="49"/>
      <c r="G9" s="50"/>
      <c r="H9" s="51"/>
      <c r="I9" s="79"/>
      <c r="J9" s="80"/>
      <c r="K9" s="51"/>
      <c r="L9" s="45"/>
      <c r="M9" s="45"/>
    </row>
  </sheetData>
  <mergeCells count="5">
    <mergeCell ref="A1:O1"/>
    <mergeCell ref="A2:O2"/>
    <mergeCell ref="A3:O3"/>
    <mergeCell ref="A4:O4"/>
    <mergeCell ref="A5:O5"/>
  </mergeCells>
  <pageMargins left="0.196527777777778" right="0.161111111111111" top="0.409027777777778" bottom="0.60625" header="0.5" footer="0.10625"/>
  <pageSetup paperSize="9" scale="89" orientation="landscape"/>
  <headerFooter>
    <oddFooter>&amp;C第 &amp;P 页，共 &amp;N 页</oddFooter>
  </headerFooter>
  <colBreaks count="1" manualBreakCount="1">
    <brk id="13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zoomScale="110" zoomScaleNormal="110" workbookViewId="0">
      <selection activeCell="L6" sqref="L$1:M$1048576"/>
    </sheetView>
  </sheetViews>
  <sheetFormatPr defaultColWidth="9" defaultRowHeight="13.5"/>
  <cols>
    <col min="1" max="1" width="4.625" style="7" customWidth="1"/>
    <col min="2" max="2" width="6.375" style="8" customWidth="1"/>
    <col min="3" max="3" width="8.04166666666667" style="7" customWidth="1"/>
    <col min="4" max="4" width="15.325" style="6" customWidth="1"/>
    <col min="5" max="5" width="7.5" style="9" customWidth="1"/>
    <col min="6" max="6" width="7.175" style="9" customWidth="1"/>
    <col min="7" max="7" width="13.175" style="7" customWidth="1"/>
    <col min="8" max="8" width="10.1083333333333" style="10" customWidth="1"/>
    <col min="9" max="9" width="7.25" style="11" customWidth="1"/>
    <col min="10" max="10" width="10.2166666666667" style="10" customWidth="1"/>
    <col min="11" max="11" width="10" style="12" customWidth="1"/>
    <col min="12" max="12" width="8.625" style="6" hidden="1" customWidth="1"/>
    <col min="13" max="13" width="7.625" style="6" customWidth="1"/>
    <col min="14" max="16384" width="9" style="6"/>
  </cols>
  <sheetData>
    <row r="1" s="1" customFormat="1" ht="23.25" customHeight="1" spans="1:15">
      <c r="A1" s="13"/>
      <c r="B1" s="14"/>
      <c r="C1" s="14"/>
      <c r="D1" s="13"/>
      <c r="E1" s="15"/>
      <c r="F1" s="15"/>
      <c r="G1" s="14"/>
      <c r="H1" s="14"/>
      <c r="I1" s="52"/>
      <c r="J1" s="14"/>
      <c r="K1" s="14"/>
      <c r="L1" s="53"/>
      <c r="M1" s="53"/>
      <c r="N1" s="54"/>
      <c r="O1" s="55"/>
    </row>
    <row r="2" s="1" customFormat="1" ht="22.5" customHeight="1" spans="1:15">
      <c r="A2" s="16" t="s">
        <v>0</v>
      </c>
      <c r="B2" s="17"/>
      <c r="C2" s="17"/>
      <c r="D2" s="18"/>
      <c r="E2" s="19"/>
      <c r="F2" s="19"/>
      <c r="G2" s="17"/>
      <c r="H2" s="17"/>
      <c r="I2" s="56"/>
      <c r="J2" s="17"/>
      <c r="K2" s="17"/>
      <c r="L2" s="57"/>
      <c r="M2" s="57"/>
      <c r="N2" s="58"/>
      <c r="O2" s="59"/>
    </row>
    <row r="3" s="1" customFormat="1" ht="24.75" customHeight="1" spans="1:15">
      <c r="A3" s="20" t="s">
        <v>1</v>
      </c>
      <c r="B3" s="21"/>
      <c r="C3" s="21"/>
      <c r="D3" s="22"/>
      <c r="E3" s="23"/>
      <c r="F3" s="23"/>
      <c r="G3" s="24"/>
      <c r="H3" s="21"/>
      <c r="I3" s="60"/>
      <c r="J3" s="21"/>
      <c r="K3" s="24"/>
      <c r="L3" s="61"/>
      <c r="M3" s="61"/>
      <c r="N3" s="62"/>
      <c r="O3" s="63"/>
    </row>
    <row r="4" s="2" customFormat="1" ht="24.75" customHeight="1" spans="1:15">
      <c r="A4" s="25" t="s">
        <v>42</v>
      </c>
      <c r="B4" s="26"/>
      <c r="C4" s="26"/>
      <c r="D4" s="27"/>
      <c r="E4" s="28"/>
      <c r="F4" s="28"/>
      <c r="G4" s="29"/>
      <c r="H4" s="26"/>
      <c r="I4" s="64"/>
      <c r="J4" s="26"/>
      <c r="K4" s="29"/>
      <c r="L4" s="65"/>
      <c r="M4" s="65"/>
      <c r="N4" s="66"/>
      <c r="O4" s="27"/>
    </row>
    <row r="5" s="2" customFormat="1" ht="25.5" customHeight="1" spans="1:15">
      <c r="A5" s="25" t="s">
        <v>43</v>
      </c>
      <c r="B5" s="26"/>
      <c r="C5" s="26"/>
      <c r="D5" s="27"/>
      <c r="E5" s="28"/>
      <c r="F5" s="28"/>
      <c r="G5" s="29"/>
      <c r="H5" s="26"/>
      <c r="I5" s="64"/>
      <c r="J5" s="26"/>
      <c r="K5" s="29"/>
      <c r="L5" s="65"/>
      <c r="M5" s="65"/>
      <c r="N5" s="66"/>
      <c r="O5" s="27"/>
    </row>
    <row r="6" s="3" customFormat="1" ht="24.75" customHeight="1" spans="1:13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30" t="s">
        <v>10</v>
      </c>
      <c r="H6" s="33" t="s">
        <v>11</v>
      </c>
      <c r="I6" s="67" t="s">
        <v>12</v>
      </c>
      <c r="J6" s="68" t="s">
        <v>13</v>
      </c>
      <c r="K6" s="69" t="s">
        <v>14</v>
      </c>
      <c r="L6" s="30" t="s">
        <v>15</v>
      </c>
      <c r="M6" s="38" t="s">
        <v>16</v>
      </c>
    </row>
    <row r="7" s="3" customFormat="1" ht="24.75" customHeight="1" spans="1:13">
      <c r="A7" s="30">
        <v>1</v>
      </c>
      <c r="B7" s="30" t="s">
        <v>44</v>
      </c>
      <c r="C7" s="30" t="s">
        <v>18</v>
      </c>
      <c r="D7" s="30" t="s">
        <v>45</v>
      </c>
      <c r="E7" s="32">
        <v>97</v>
      </c>
      <c r="F7" s="32">
        <v>97</v>
      </c>
      <c r="G7" s="36">
        <f t="shared" ref="G7:G13" si="0">F7*1120</f>
        <v>108640</v>
      </c>
      <c r="H7" s="36">
        <f t="shared" ref="H7:H13" si="1">F7*68.32</f>
        <v>6627.04</v>
      </c>
      <c r="I7" s="70">
        <v>0.8</v>
      </c>
      <c r="J7" s="36">
        <f t="shared" ref="J7:J13" si="2">H7*I7</f>
        <v>5301.632</v>
      </c>
      <c r="K7" s="71">
        <v>1325.4</v>
      </c>
      <c r="L7" s="30" t="s">
        <v>44</v>
      </c>
      <c r="M7" s="38"/>
    </row>
    <row r="8" s="3" customFormat="1" ht="24.75" customHeight="1" spans="1:13">
      <c r="A8" s="30">
        <v>2</v>
      </c>
      <c r="B8" s="30" t="s">
        <v>24</v>
      </c>
      <c r="C8" s="30" t="s">
        <v>18</v>
      </c>
      <c r="D8" s="30" t="s">
        <v>46</v>
      </c>
      <c r="E8" s="32">
        <v>80</v>
      </c>
      <c r="F8" s="32">
        <v>80</v>
      </c>
      <c r="G8" s="36">
        <f t="shared" si="0"/>
        <v>89600</v>
      </c>
      <c r="H8" s="36">
        <f t="shared" si="1"/>
        <v>5465.6</v>
      </c>
      <c r="I8" s="70">
        <v>0.8</v>
      </c>
      <c r="J8" s="36">
        <f t="shared" si="2"/>
        <v>4372.48</v>
      </c>
      <c r="K8" s="71">
        <v>1093.12</v>
      </c>
      <c r="L8" s="30" t="s">
        <v>24</v>
      </c>
      <c r="M8" s="38"/>
    </row>
    <row r="9" s="3" customFormat="1" ht="24.75" customHeight="1" spans="1:13">
      <c r="A9" s="30">
        <v>3</v>
      </c>
      <c r="B9" s="30" t="s">
        <v>28</v>
      </c>
      <c r="C9" s="30" t="s">
        <v>18</v>
      </c>
      <c r="D9" s="30" t="s">
        <v>47</v>
      </c>
      <c r="E9" s="32">
        <v>53</v>
      </c>
      <c r="F9" s="32">
        <v>53</v>
      </c>
      <c r="G9" s="36">
        <f t="shared" si="0"/>
        <v>59360</v>
      </c>
      <c r="H9" s="36">
        <f t="shared" si="1"/>
        <v>3620.96</v>
      </c>
      <c r="I9" s="70">
        <v>0.8</v>
      </c>
      <c r="J9" s="36">
        <f t="shared" si="2"/>
        <v>2896.768</v>
      </c>
      <c r="K9" s="71">
        <v>724.19</v>
      </c>
      <c r="L9" s="30" t="s">
        <v>28</v>
      </c>
      <c r="M9" s="38"/>
    </row>
    <row r="10" s="3" customFormat="1" ht="24.75" customHeight="1" spans="1:13">
      <c r="A10" s="30">
        <v>4</v>
      </c>
      <c r="B10" s="30" t="s">
        <v>26</v>
      </c>
      <c r="C10" s="30" t="s">
        <v>18</v>
      </c>
      <c r="D10" s="30" t="s">
        <v>48</v>
      </c>
      <c r="E10" s="32">
        <v>42</v>
      </c>
      <c r="F10" s="32">
        <v>42</v>
      </c>
      <c r="G10" s="36">
        <f t="shared" si="0"/>
        <v>47040</v>
      </c>
      <c r="H10" s="36">
        <f t="shared" si="1"/>
        <v>2869.44</v>
      </c>
      <c r="I10" s="70">
        <v>0.8</v>
      </c>
      <c r="J10" s="36">
        <f t="shared" si="2"/>
        <v>2295.552</v>
      </c>
      <c r="K10" s="71">
        <v>573.89</v>
      </c>
      <c r="L10" s="30" t="s">
        <v>26</v>
      </c>
      <c r="M10" s="38"/>
    </row>
    <row r="11" s="3" customFormat="1" ht="24.75" customHeight="1" spans="1:13">
      <c r="A11" s="30">
        <v>5</v>
      </c>
      <c r="B11" s="34" t="s">
        <v>20</v>
      </c>
      <c r="C11" s="30" t="s">
        <v>18</v>
      </c>
      <c r="D11" s="30" t="s">
        <v>49</v>
      </c>
      <c r="E11" s="32">
        <v>28</v>
      </c>
      <c r="F11" s="32">
        <v>28</v>
      </c>
      <c r="G11" s="36">
        <f t="shared" si="0"/>
        <v>31360</v>
      </c>
      <c r="H11" s="36">
        <f t="shared" si="1"/>
        <v>1912.96</v>
      </c>
      <c r="I11" s="70">
        <v>0.8</v>
      </c>
      <c r="J11" s="36">
        <f t="shared" si="2"/>
        <v>1530.368</v>
      </c>
      <c r="K11" s="71">
        <v>382.59</v>
      </c>
      <c r="L11" s="34" t="s">
        <v>20</v>
      </c>
      <c r="M11" s="38"/>
    </row>
    <row r="12" s="3" customFormat="1" ht="24.75" customHeight="1" spans="1:13">
      <c r="A12" s="30">
        <v>6</v>
      </c>
      <c r="B12" s="34" t="s">
        <v>30</v>
      </c>
      <c r="C12" s="30" t="s">
        <v>18</v>
      </c>
      <c r="D12" s="30" t="s">
        <v>41</v>
      </c>
      <c r="E12" s="32">
        <v>24</v>
      </c>
      <c r="F12" s="32">
        <v>24</v>
      </c>
      <c r="G12" s="36">
        <f t="shared" si="0"/>
        <v>26880</v>
      </c>
      <c r="H12" s="36">
        <f t="shared" si="1"/>
        <v>1639.68</v>
      </c>
      <c r="I12" s="70">
        <v>0.8</v>
      </c>
      <c r="J12" s="36">
        <f t="shared" si="2"/>
        <v>1311.744</v>
      </c>
      <c r="K12" s="71">
        <v>327.94</v>
      </c>
      <c r="L12" s="34" t="s">
        <v>30</v>
      </c>
      <c r="M12" s="38"/>
    </row>
    <row r="13" s="3" customFormat="1" ht="24.75" customHeight="1" spans="1:13">
      <c r="A13" s="30">
        <v>7</v>
      </c>
      <c r="B13" s="34" t="s">
        <v>50</v>
      </c>
      <c r="C13" s="30" t="s">
        <v>18</v>
      </c>
      <c r="D13" s="30" t="s">
        <v>51</v>
      </c>
      <c r="E13" s="32">
        <v>10</v>
      </c>
      <c r="F13" s="32">
        <v>10</v>
      </c>
      <c r="G13" s="36">
        <f t="shared" si="0"/>
        <v>11200</v>
      </c>
      <c r="H13" s="36">
        <f t="shared" si="1"/>
        <v>683.2</v>
      </c>
      <c r="I13" s="70">
        <v>0.8</v>
      </c>
      <c r="J13" s="36">
        <f t="shared" si="2"/>
        <v>546.56</v>
      </c>
      <c r="K13" s="71">
        <v>136.64</v>
      </c>
      <c r="L13" s="34" t="s">
        <v>50</v>
      </c>
      <c r="M13" s="38"/>
    </row>
    <row r="14" s="4" customFormat="1" ht="18.6" customHeight="1" spans="1:14">
      <c r="A14" s="37" t="s">
        <v>34</v>
      </c>
      <c r="B14" s="38" t="s">
        <v>52</v>
      </c>
      <c r="C14" s="35"/>
      <c r="D14" s="35"/>
      <c r="E14" s="39">
        <f>SUM(E7:E13)</f>
        <v>334</v>
      </c>
      <c r="F14" s="39">
        <f>SUM(F7:F13)</f>
        <v>334</v>
      </c>
      <c r="G14" s="30"/>
      <c r="H14" s="40"/>
      <c r="I14" s="72"/>
      <c r="J14" s="73"/>
      <c r="K14" s="74">
        <f>SUM(K7:K13)</f>
        <v>4563.77</v>
      </c>
      <c r="L14" s="75"/>
      <c r="M14" s="76"/>
      <c r="N14" s="77"/>
    </row>
    <row r="15" s="4" customFormat="1" ht="18.6" customHeight="1" spans="1:14">
      <c r="A15" s="37"/>
      <c r="B15" s="41"/>
      <c r="C15" s="42"/>
      <c r="D15" s="42"/>
      <c r="E15" s="41"/>
      <c r="F15" s="41"/>
      <c r="G15" s="43"/>
      <c r="H15" s="44"/>
      <c r="I15" s="70"/>
      <c r="J15" s="78"/>
      <c r="K15" s="78"/>
      <c r="L15" s="75"/>
      <c r="M15" s="76"/>
      <c r="N15" s="77"/>
    </row>
    <row r="16" s="5" customFormat="1" ht="15" customHeight="1" spans="1:13">
      <c r="A16" s="45" t="s">
        <v>35</v>
      </c>
      <c r="B16" s="46"/>
      <c r="C16" s="47"/>
      <c r="D16" s="45"/>
      <c r="E16" s="48"/>
      <c r="F16" s="49"/>
      <c r="G16" s="50"/>
      <c r="H16" s="51"/>
      <c r="I16" s="79"/>
      <c r="J16" s="80"/>
      <c r="K16" s="81"/>
      <c r="L16" s="45"/>
      <c r="M16" s="45"/>
    </row>
    <row r="17" s="6" customFormat="1" spans="1:11">
      <c r="A17" s="7"/>
      <c r="B17" s="8"/>
      <c r="C17" s="7"/>
      <c r="E17" s="9"/>
      <c r="F17" s="9"/>
      <c r="G17" s="7"/>
      <c r="H17" s="10"/>
      <c r="I17" s="11"/>
      <c r="J17" s="10"/>
      <c r="K17" s="12"/>
    </row>
  </sheetData>
  <autoFilter xmlns:etc="http://www.wps.cn/officeDocument/2017/etCustomData" ref="A6:O14" etc:filterBottomFollowUsedRange="0">
    <extLst/>
  </autoFilter>
  <mergeCells count="5">
    <mergeCell ref="A1:O1"/>
    <mergeCell ref="A2:O2"/>
    <mergeCell ref="A3:O3"/>
    <mergeCell ref="A4:O4"/>
    <mergeCell ref="A5:O5"/>
  </mergeCells>
  <pageMargins left="0.196527777777778" right="0.161111111111111" top="0.409027777777778" bottom="0.60625" header="0.5" footer="0.10625"/>
  <pageSetup paperSize="9" scale="84" orientation="landscape"/>
  <headerFooter>
    <oddFooter>&amp;C第 &amp;P 页，共 &amp;N 页</oddFooter>
  </headerFooter>
  <colBreaks count="1" manualBreakCount="1">
    <brk id="13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tabSelected="1" zoomScale="110" zoomScaleNormal="110" workbookViewId="0">
      <selection activeCell="L6" sqref="L$1:M$1048576"/>
    </sheetView>
  </sheetViews>
  <sheetFormatPr defaultColWidth="9" defaultRowHeight="13.5"/>
  <cols>
    <col min="1" max="1" width="4.625" style="7" customWidth="1"/>
    <col min="2" max="2" width="6.375" style="8" customWidth="1"/>
    <col min="3" max="3" width="8.04166666666667" style="7" customWidth="1"/>
    <col min="4" max="4" width="15.325" style="6" customWidth="1"/>
    <col min="5" max="5" width="7.5" style="9" customWidth="1"/>
    <col min="6" max="6" width="7.175" style="9" customWidth="1"/>
    <col min="7" max="7" width="13.175" style="7" customWidth="1"/>
    <col min="8" max="8" width="10.1083333333333" style="10" customWidth="1"/>
    <col min="9" max="9" width="7.25" style="11" customWidth="1"/>
    <col min="10" max="10" width="10.2166666666667" style="10" customWidth="1"/>
    <col min="11" max="11" width="10" style="12" customWidth="1"/>
    <col min="12" max="12" width="8.625" style="6" hidden="1" customWidth="1"/>
    <col min="13" max="13" width="7.625" style="6" customWidth="1"/>
    <col min="14" max="16384" width="9" style="6"/>
  </cols>
  <sheetData>
    <row r="1" s="1" customFormat="1" ht="23.25" customHeight="1" spans="1:15">
      <c r="A1" s="13"/>
      <c r="B1" s="14"/>
      <c r="C1" s="14"/>
      <c r="D1" s="13"/>
      <c r="E1" s="15"/>
      <c r="F1" s="15"/>
      <c r="G1" s="14"/>
      <c r="H1" s="14"/>
      <c r="I1" s="52"/>
      <c r="J1" s="14"/>
      <c r="K1" s="14"/>
      <c r="L1" s="53"/>
      <c r="M1" s="53"/>
      <c r="N1" s="54"/>
      <c r="O1" s="55"/>
    </row>
    <row r="2" s="1" customFormat="1" ht="22.5" customHeight="1" spans="1:15">
      <c r="A2" s="16" t="s">
        <v>0</v>
      </c>
      <c r="B2" s="17"/>
      <c r="C2" s="17"/>
      <c r="D2" s="18"/>
      <c r="E2" s="19"/>
      <c r="F2" s="19"/>
      <c r="G2" s="17"/>
      <c r="H2" s="17"/>
      <c r="I2" s="56"/>
      <c r="J2" s="17"/>
      <c r="K2" s="17"/>
      <c r="L2" s="57"/>
      <c r="M2" s="57"/>
      <c r="N2" s="58"/>
      <c r="O2" s="59"/>
    </row>
    <row r="3" s="1" customFormat="1" ht="24.75" customHeight="1" spans="1:15">
      <c r="A3" s="20" t="s">
        <v>1</v>
      </c>
      <c r="B3" s="21"/>
      <c r="C3" s="21"/>
      <c r="D3" s="22"/>
      <c r="E3" s="23"/>
      <c r="F3" s="23"/>
      <c r="G3" s="24"/>
      <c r="H3" s="21"/>
      <c r="I3" s="60"/>
      <c r="J3" s="21"/>
      <c r="K3" s="24"/>
      <c r="L3" s="61"/>
      <c r="M3" s="61"/>
      <c r="N3" s="62"/>
      <c r="O3" s="63"/>
    </row>
    <row r="4" s="2" customFormat="1" ht="24.75" customHeight="1" spans="1:15">
      <c r="A4" s="25" t="s">
        <v>42</v>
      </c>
      <c r="B4" s="26"/>
      <c r="C4" s="26"/>
      <c r="D4" s="27"/>
      <c r="E4" s="28"/>
      <c r="F4" s="28"/>
      <c r="G4" s="29"/>
      <c r="H4" s="26"/>
      <c r="I4" s="64"/>
      <c r="J4" s="26"/>
      <c r="K4" s="29"/>
      <c r="L4" s="65"/>
      <c r="M4" s="65"/>
      <c r="N4" s="66"/>
      <c r="O4" s="27"/>
    </row>
    <row r="5" s="2" customFormat="1" ht="25.5" customHeight="1" spans="1:15">
      <c r="A5" s="25" t="s">
        <v>53</v>
      </c>
      <c r="B5" s="26"/>
      <c r="C5" s="26"/>
      <c r="D5" s="27"/>
      <c r="E5" s="28"/>
      <c r="F5" s="28"/>
      <c r="G5" s="29"/>
      <c r="H5" s="26"/>
      <c r="I5" s="64"/>
      <c r="J5" s="26"/>
      <c r="K5" s="29"/>
      <c r="L5" s="65"/>
      <c r="M5" s="65"/>
      <c r="N5" s="66"/>
      <c r="O5" s="27"/>
    </row>
    <row r="6" s="3" customFormat="1" ht="24.75" customHeight="1" spans="1:13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30" t="s">
        <v>10</v>
      </c>
      <c r="H6" s="33" t="s">
        <v>11</v>
      </c>
      <c r="I6" s="67" t="s">
        <v>12</v>
      </c>
      <c r="J6" s="68" t="s">
        <v>13</v>
      </c>
      <c r="K6" s="69" t="s">
        <v>14</v>
      </c>
      <c r="L6" s="30" t="s">
        <v>15</v>
      </c>
      <c r="M6" s="38" t="s">
        <v>16</v>
      </c>
    </row>
    <row r="7" s="3" customFormat="1" ht="24.75" customHeight="1" spans="1:13">
      <c r="A7" s="30">
        <v>1</v>
      </c>
      <c r="B7" s="34" t="s">
        <v>37</v>
      </c>
      <c r="C7" s="30" t="s">
        <v>18</v>
      </c>
      <c r="D7" s="35" t="s">
        <v>54</v>
      </c>
      <c r="E7" s="32">
        <v>1250</v>
      </c>
      <c r="F7" s="32">
        <v>1250</v>
      </c>
      <c r="G7" s="36">
        <f>F7*1120</f>
        <v>1400000</v>
      </c>
      <c r="H7" s="36">
        <f>F7*68.32</f>
        <v>85400</v>
      </c>
      <c r="I7" s="70">
        <v>0.8</v>
      </c>
      <c r="J7" s="36">
        <f>H7*I7</f>
        <v>68320</v>
      </c>
      <c r="K7" s="71">
        <v>17080</v>
      </c>
      <c r="L7" s="34" t="s">
        <v>37</v>
      </c>
      <c r="M7" s="38"/>
    </row>
    <row r="8" s="3" customFormat="1" ht="24.75" customHeight="1" spans="1:13">
      <c r="A8" s="30">
        <v>2</v>
      </c>
      <c r="B8" s="34" t="s">
        <v>55</v>
      </c>
      <c r="C8" s="30" t="s">
        <v>18</v>
      </c>
      <c r="D8" s="30" t="s">
        <v>56</v>
      </c>
      <c r="E8" s="32">
        <v>260</v>
      </c>
      <c r="F8" s="32">
        <v>260</v>
      </c>
      <c r="G8" s="36">
        <f>F8*1120</f>
        <v>291200</v>
      </c>
      <c r="H8" s="36">
        <f>F8*68.32</f>
        <v>17763.2</v>
      </c>
      <c r="I8" s="70">
        <v>0.8</v>
      </c>
      <c r="J8" s="36">
        <f>H8*I8</f>
        <v>14210.56</v>
      </c>
      <c r="K8" s="71">
        <v>3552.64</v>
      </c>
      <c r="L8" s="34" t="s">
        <v>55</v>
      </c>
      <c r="M8" s="38"/>
    </row>
    <row r="9" s="3" customFormat="1" ht="24.75" customHeight="1" spans="1:13">
      <c r="A9" s="30">
        <v>3</v>
      </c>
      <c r="B9" s="34" t="s">
        <v>17</v>
      </c>
      <c r="C9" s="30" t="s">
        <v>18</v>
      </c>
      <c r="D9" s="30" t="s">
        <v>57</v>
      </c>
      <c r="E9" s="32">
        <v>180</v>
      </c>
      <c r="F9" s="32">
        <v>180</v>
      </c>
      <c r="G9" s="36">
        <f>F9*1120</f>
        <v>201600</v>
      </c>
      <c r="H9" s="36">
        <f>F9*68.32</f>
        <v>12297.6</v>
      </c>
      <c r="I9" s="70">
        <v>0.8</v>
      </c>
      <c r="J9" s="36">
        <f>H9*I9</f>
        <v>9838.08</v>
      </c>
      <c r="K9" s="71">
        <v>2459.52</v>
      </c>
      <c r="L9" s="34" t="s">
        <v>17</v>
      </c>
      <c r="M9" s="38"/>
    </row>
    <row r="10" s="3" customFormat="1" ht="24.75" customHeight="1" spans="1:13">
      <c r="A10" s="30">
        <v>4</v>
      </c>
      <c r="B10" s="34" t="s">
        <v>22</v>
      </c>
      <c r="C10" s="30" t="s">
        <v>18</v>
      </c>
      <c r="D10" s="30" t="s">
        <v>58</v>
      </c>
      <c r="E10" s="32">
        <v>180</v>
      </c>
      <c r="F10" s="32">
        <v>180</v>
      </c>
      <c r="G10" s="36">
        <f>F10*1120</f>
        <v>201600</v>
      </c>
      <c r="H10" s="36">
        <f>F10*68.32</f>
        <v>12297.6</v>
      </c>
      <c r="I10" s="70">
        <v>0.8</v>
      </c>
      <c r="J10" s="36">
        <f>H10*I10</f>
        <v>9838.08</v>
      </c>
      <c r="K10" s="71">
        <v>2459.52</v>
      </c>
      <c r="L10" s="34" t="s">
        <v>22</v>
      </c>
      <c r="M10" s="38"/>
    </row>
    <row r="11" s="3" customFormat="1" ht="24.75" customHeight="1" spans="1:13">
      <c r="A11" s="30">
        <v>5</v>
      </c>
      <c r="B11" s="30" t="s">
        <v>32</v>
      </c>
      <c r="C11" s="30" t="s">
        <v>18</v>
      </c>
      <c r="D11" s="30" t="s">
        <v>59</v>
      </c>
      <c r="E11" s="32">
        <v>152</v>
      </c>
      <c r="F11" s="32">
        <v>152</v>
      </c>
      <c r="G11" s="36">
        <f>F11*1120</f>
        <v>170240</v>
      </c>
      <c r="H11" s="36">
        <f>F11*68.32</f>
        <v>10384.64</v>
      </c>
      <c r="I11" s="70">
        <v>0.8</v>
      </c>
      <c r="J11" s="36">
        <f>H11*I11</f>
        <v>8307.712</v>
      </c>
      <c r="K11" s="71">
        <v>2076.93</v>
      </c>
      <c r="L11" s="30" t="s">
        <v>32</v>
      </c>
      <c r="M11" s="38"/>
    </row>
    <row r="12" s="4" customFormat="1" ht="18.6" customHeight="1" spans="1:14">
      <c r="A12" s="37" t="s">
        <v>34</v>
      </c>
      <c r="B12" s="38" t="s">
        <v>52</v>
      </c>
      <c r="C12" s="35"/>
      <c r="D12" s="35"/>
      <c r="E12" s="39">
        <f>SUM(E7:E11)</f>
        <v>2022</v>
      </c>
      <c r="F12" s="39">
        <f>SUM(F7:F11)</f>
        <v>2022</v>
      </c>
      <c r="G12" s="30"/>
      <c r="H12" s="40"/>
      <c r="I12" s="72"/>
      <c r="J12" s="73"/>
      <c r="K12" s="74">
        <f>SUM(K7:K11)</f>
        <v>27628.61</v>
      </c>
      <c r="L12" s="75"/>
      <c r="M12" s="76"/>
      <c r="N12" s="77"/>
    </row>
    <row r="13" s="4" customFormat="1" ht="18.6" customHeight="1" spans="1:14">
      <c r="A13" s="37"/>
      <c r="B13" s="41"/>
      <c r="C13" s="42"/>
      <c r="D13" s="42"/>
      <c r="E13" s="41"/>
      <c r="F13" s="41"/>
      <c r="G13" s="43"/>
      <c r="H13" s="44"/>
      <c r="I13" s="70"/>
      <c r="J13" s="78"/>
      <c r="K13" s="78"/>
      <c r="L13" s="75"/>
      <c r="M13" s="76"/>
      <c r="N13" s="77"/>
    </row>
    <row r="14" s="5" customFormat="1" ht="15" customHeight="1" spans="1:13">
      <c r="A14" s="45" t="s">
        <v>35</v>
      </c>
      <c r="B14" s="46"/>
      <c r="C14" s="47"/>
      <c r="D14" s="45"/>
      <c r="E14" s="48"/>
      <c r="F14" s="49"/>
      <c r="G14" s="50"/>
      <c r="H14" s="51"/>
      <c r="I14" s="79"/>
      <c r="J14" s="80"/>
      <c r="K14" s="81"/>
      <c r="L14" s="45"/>
      <c r="M14" s="45"/>
    </row>
    <row r="15" s="6" customFormat="1" spans="1:11">
      <c r="A15" s="7"/>
      <c r="B15" s="8"/>
      <c r="C15" s="7"/>
      <c r="E15" s="9"/>
      <c r="F15" s="9"/>
      <c r="G15" s="7"/>
      <c r="H15" s="10"/>
      <c r="I15" s="11"/>
      <c r="J15" s="10"/>
      <c r="K15" s="12"/>
    </row>
  </sheetData>
  <autoFilter xmlns:etc="http://www.wps.cn/officeDocument/2017/etCustomData" ref="A6:O12" etc:filterBottomFollowUsedRange="0">
    <extLst/>
  </autoFilter>
  <mergeCells count="5">
    <mergeCell ref="A1:O1"/>
    <mergeCell ref="A2:O2"/>
    <mergeCell ref="A3:O3"/>
    <mergeCell ref="A4:O4"/>
    <mergeCell ref="A5:O5"/>
  </mergeCells>
  <pageMargins left="0.196527777777778" right="0.161111111111111" top="0.409027777777778" bottom="0.60625" header="0.5" footer="0.10625"/>
  <pageSetup paperSize="9" scale="84" orientation="landscape"/>
  <headerFooter>
    <oddFooter>&amp;C第 &amp;P 页，共 &amp;N 页</oddFooter>
  </headerFooter>
  <colBreaks count="1" manualBreakCount="1">
    <brk id="13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水稻</vt:lpstr>
      <vt:lpstr>水稻 (大户)</vt:lpstr>
      <vt:lpstr>大豆</vt:lpstr>
      <vt:lpstr>玉米</vt:lpstr>
      <vt:lpstr>玉米 (大户)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9E16DB58FE20491298BC93CF9770C3A6_13</vt:lpwstr>
  </property>
</Properties>
</file>