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7"/>
  </bookViews>
  <sheets>
    <sheet name="大豆" sheetId="18" r:id="rId1"/>
    <sheet name="玉米" sheetId="20" r:id="rId2"/>
    <sheet name="水稻散户" sheetId="21" r:id="rId3"/>
    <sheet name="水稻大户" sheetId="22" r:id="rId4"/>
    <sheet name="水稻大户2" sheetId="23" r:id="rId5"/>
    <sheet name="水稻大户3" sheetId="24" r:id="rId6"/>
    <sheet name="水稻大 户4" sheetId="25" r:id="rId7"/>
    <sheet name="水稻大户5" sheetId="26" r:id="rId8"/>
  </sheets>
  <definedNames>
    <definedName name="_xlnm._FilterDatabase" localSheetId="1" hidden="1">玉米!$A$6:$U$85</definedName>
    <definedName name="_xlnm._FilterDatabase" localSheetId="2" hidden="1">水稻散户!$A$6:$U$95</definedName>
    <definedName name="_xlnm._FilterDatabase" localSheetId="3" hidden="1">水稻大户!$A$6:$U$9</definedName>
    <definedName name="_xlnm._FilterDatabase" localSheetId="4" hidden="1">水稻大户2!$A$6:$U$9</definedName>
    <definedName name="_xlnm._FilterDatabase" localSheetId="5" hidden="1">水稻大户3!$A$6:$U$9</definedName>
    <definedName name="_xlnm._FilterDatabase" localSheetId="6" hidden="1">'水稻大 户4'!$A$6:$U$9</definedName>
    <definedName name="_xlnm._FilterDatabase" localSheetId="7" hidden="1">水稻大户5!$A$6:$U$9</definedName>
    <definedName name="_xlnm._FilterDatabase" localSheetId="0" hidden="1">大豆!$A$6:$Q$11</definedName>
    <definedName name="_xlnm.Print_Area" localSheetId="0">大豆!$A$1:$Q$11</definedName>
    <definedName name="_xlnm.Print_Titles" localSheetId="0">大豆!$1:$6</definedName>
    <definedName name="_xlnm.Print_Area" localSheetId="1">玉米!$A$1:$Q$85</definedName>
    <definedName name="_xlnm.Print_Titles" localSheetId="1">玉米!$1:$6</definedName>
    <definedName name="_xlnm.Print_Area" localSheetId="2">水稻散户!$A$1:$Q$95</definedName>
    <definedName name="_xlnm.Print_Titles" localSheetId="2">水稻散户!$1:$6</definedName>
    <definedName name="_xlnm.Print_Area" localSheetId="3">水稻大户!$A$1:$Q$9</definedName>
    <definedName name="_xlnm.Print_Titles" localSheetId="3">水稻大户!$1:$6</definedName>
    <definedName name="_xlnm.Print_Area" localSheetId="4">水稻大户2!$A$1:$Q$9</definedName>
    <definedName name="_xlnm.Print_Titles" localSheetId="4">水稻大户2!$1:$6</definedName>
    <definedName name="_xlnm.Print_Area" localSheetId="5">水稻大户3!$A$1:$Q$9</definedName>
    <definedName name="_xlnm.Print_Titles" localSheetId="5">水稻大户3!$1:$6</definedName>
    <definedName name="_xlnm.Print_Area" localSheetId="6">'水稻大 户4'!$A$1:$Q$9</definedName>
    <definedName name="_xlnm.Print_Titles" localSheetId="6">'水稻大 户4'!$1:$6</definedName>
    <definedName name="_xlnm.Print_Area" localSheetId="7">水稻大户5!$A$1:$Q$9</definedName>
    <definedName name="_xlnm.Print_Titles" localSheetId="7">水稻大户5!$1:$6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<sst xmlns="http://schemas.openxmlformats.org/spreadsheetml/2006/main" count="1396" uniqueCount="364">
  <si>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</si>
  <si>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</si>
  <si>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铁岭县阿吉镇林家窝棚村民委员会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大豆保险  </t>
    </r>
    <r>
      <rPr>
        <sz val="10"/>
        <rFont val="宋体"/>
        <charset val="134"/>
      </rPr>
      <t>投保作物：</t>
    </r>
    <r>
      <rPr>
        <u/>
        <sz val="10"/>
        <rFont val="宋体"/>
        <charset val="134"/>
      </rPr>
      <t xml:space="preserve">  大豆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林家村          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</si>
  <si>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铁岭县阿吉镇林家窝棚村刘会宽等3户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270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5.1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13.77   </t>
    </r>
    <r>
      <rPr>
        <sz val="10"/>
        <rFont val="宋体"/>
        <charset val="134"/>
      </rPr>
      <t>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</si>
  <si>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</si>
  <si>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</si>
  <si>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</si>
  <si>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</si>
  <si>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</si>
  <si>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</si>
  <si>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</si>
  <si>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</si>
  <si>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</si>
  <si>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</si>
  <si>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</si>
  <si>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</si>
  <si>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</si>
  <si>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</si>
  <si>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</si>
  <si>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</si>
  <si>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</si>
  <si>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刘会宽</t>
  </si>
  <si>
    <t>林家村</t>
  </si>
  <si>
    <t>211221********0311</t>
  </si>
  <si>
    <t>132****2389</t>
  </si>
  <si>
    <t>村内</t>
  </si>
  <si>
    <t>621026********42850</t>
  </si>
  <si>
    <t>信用社</t>
  </si>
  <si>
    <t>崔洪申</t>
  </si>
  <si>
    <t>211221********0339</t>
  </si>
  <si>
    <t>136****9154</t>
  </si>
  <si>
    <t>621026********38296</t>
  </si>
  <si>
    <t>马德志</t>
  </si>
  <si>
    <t>211221********0333</t>
  </si>
  <si>
    <t>150****3546</t>
  </si>
  <si>
    <t>621026********15177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</si>
  <si>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</si>
  <si>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</si>
  <si>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</si>
  <si>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铁岭县阿吉镇林家窝棚村民委员会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林家村        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</si>
  <si>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铁岭县阿吉镇林家窝棚村马宝才等77户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</si>
  <si>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马宝才</t>
  </si>
  <si>
    <t>林家窝棚村</t>
  </si>
  <si>
    <t>211221********0338</t>
  </si>
  <si>
    <t>139****8764</t>
  </si>
  <si>
    <t>502511********5778</t>
  </si>
  <si>
    <t>纪德明</t>
  </si>
  <si>
    <t>135****7339</t>
  </si>
  <si>
    <t>621449********45445</t>
  </si>
  <si>
    <t>潘宏林</t>
  </si>
  <si>
    <t>211221********0332</t>
  </si>
  <si>
    <t>157****0182</t>
  </si>
  <si>
    <t>621449********10403</t>
  </si>
  <si>
    <t>李凤华</t>
  </si>
  <si>
    <t>211221********032X</t>
  </si>
  <si>
    <t>151****4065</t>
  </si>
  <si>
    <t>502511********6182</t>
  </si>
  <si>
    <t>孙凤林</t>
  </si>
  <si>
    <t>211221********0314</t>
  </si>
  <si>
    <t>182****2621</t>
  </si>
  <si>
    <t>502511********0768</t>
  </si>
  <si>
    <t>黄刚</t>
  </si>
  <si>
    <t>211221********0319</t>
  </si>
  <si>
    <t>186****1119</t>
  </si>
  <si>
    <t>621026********38080</t>
  </si>
  <si>
    <t>纪德来</t>
  </si>
  <si>
    <t>211221********0316</t>
  </si>
  <si>
    <t>131****5759</t>
  </si>
  <si>
    <t>502511********7110</t>
  </si>
  <si>
    <t>纪德权</t>
  </si>
  <si>
    <t>211221********0310</t>
  </si>
  <si>
    <t>135****3240</t>
  </si>
  <si>
    <t>621026********37447</t>
  </si>
  <si>
    <t>马德付</t>
  </si>
  <si>
    <t>138****1665</t>
  </si>
  <si>
    <t>502511********3512</t>
  </si>
  <si>
    <t>刘利平</t>
  </si>
  <si>
    <t>211221********0315</t>
  </si>
  <si>
    <t>134****2700</t>
  </si>
  <si>
    <t>621026********39245</t>
  </si>
  <si>
    <t>黄宪彪</t>
  </si>
  <si>
    <t>211221********031X</t>
  </si>
  <si>
    <t>133****7095</t>
  </si>
  <si>
    <t>621026********38064</t>
  </si>
  <si>
    <t>马胜</t>
  </si>
  <si>
    <t>150****2181</t>
  </si>
  <si>
    <t>621026********37223</t>
  </si>
  <si>
    <t>穆永平</t>
  </si>
  <si>
    <t>130****2526</t>
  </si>
  <si>
    <t>621026********38809</t>
  </si>
  <si>
    <t>黄宪君</t>
  </si>
  <si>
    <t>211221********0312</t>
  </si>
  <si>
    <t>158****3949</t>
  </si>
  <si>
    <t>621026********38122</t>
  </si>
  <si>
    <t>黄宪国</t>
  </si>
  <si>
    <t>211221********0334</t>
  </si>
  <si>
    <t>150****7900</t>
  </si>
  <si>
    <t>621026********35926</t>
  </si>
  <si>
    <t>张宝义</t>
  </si>
  <si>
    <t>151****9267</t>
  </si>
  <si>
    <t>502511********0933</t>
  </si>
  <si>
    <t>黄宪平</t>
  </si>
  <si>
    <t>150****5159</t>
  </si>
  <si>
    <t>621026********37959</t>
  </si>
  <si>
    <t>马宝君</t>
  </si>
  <si>
    <t>151****4281</t>
  </si>
  <si>
    <t>621026********37421</t>
  </si>
  <si>
    <t>王占文</t>
  </si>
  <si>
    <t>211221********0336</t>
  </si>
  <si>
    <t>132****0650</t>
  </si>
  <si>
    <t>621026********38429</t>
  </si>
  <si>
    <t>杨洪波</t>
  </si>
  <si>
    <t>211221********0352</t>
  </si>
  <si>
    <t>138****1122</t>
  </si>
  <si>
    <t>621026********15185</t>
  </si>
  <si>
    <t>穆永贵</t>
  </si>
  <si>
    <t>211221********0337</t>
  </si>
  <si>
    <t>131****6564</t>
  </si>
  <si>
    <t>621026********38783</t>
  </si>
  <si>
    <t>崔新财</t>
  </si>
  <si>
    <t>138****9173</t>
  </si>
  <si>
    <t>621026********38395</t>
  </si>
  <si>
    <t>崔宝安</t>
  </si>
  <si>
    <t>139****0450</t>
  </si>
  <si>
    <t>621026********38270</t>
  </si>
  <si>
    <t>潘德文</t>
  </si>
  <si>
    <t>151****4689</t>
  </si>
  <si>
    <t>621026********38627</t>
  </si>
  <si>
    <t>王占伟</t>
  </si>
  <si>
    <t>211221********0370</t>
  </si>
  <si>
    <t>152****3933</t>
  </si>
  <si>
    <t>502511********7551</t>
  </si>
  <si>
    <t>黄宪斌</t>
  </si>
  <si>
    <t>211221********0318</t>
  </si>
  <si>
    <t>621026********37835</t>
  </si>
  <si>
    <t>彦庆龙</t>
  </si>
  <si>
    <t>159****6860</t>
  </si>
  <si>
    <t>621026********38882</t>
  </si>
  <si>
    <t>马德举</t>
  </si>
  <si>
    <t>155****4246</t>
  </si>
  <si>
    <t>621026********37033</t>
  </si>
  <si>
    <t>孙树权</t>
  </si>
  <si>
    <t>131****1421</t>
  </si>
  <si>
    <t>621026********15227</t>
  </si>
  <si>
    <t>黄宪秋</t>
  </si>
  <si>
    <t>150****3236</t>
  </si>
  <si>
    <t>621026********38015</t>
  </si>
  <si>
    <t>王振权</t>
  </si>
  <si>
    <t>134****7335</t>
  </si>
  <si>
    <t>621449********93368</t>
  </si>
  <si>
    <t>张宝信</t>
  </si>
  <si>
    <t>211221********0396</t>
  </si>
  <si>
    <t>139****7095</t>
  </si>
  <si>
    <t>621026********39542</t>
  </si>
  <si>
    <t>林凤明</t>
  </si>
  <si>
    <t>211221********0313</t>
  </si>
  <si>
    <t>188****8101</t>
  </si>
  <si>
    <t>621026********40052</t>
  </si>
  <si>
    <t>张德江</t>
  </si>
  <si>
    <t>151****2557</t>
  </si>
  <si>
    <t>621449********16858</t>
  </si>
  <si>
    <t>马德强</t>
  </si>
  <si>
    <t>130****6872</t>
  </si>
  <si>
    <t>621026********39815</t>
  </si>
  <si>
    <t>张洪余</t>
  </si>
  <si>
    <t>188****5056</t>
  </si>
  <si>
    <t>621026********39690</t>
  </si>
  <si>
    <t>石玉国</t>
  </si>
  <si>
    <t>188****7937</t>
  </si>
  <si>
    <t>621026********39849</t>
  </si>
  <si>
    <t>张吉成</t>
  </si>
  <si>
    <t>139****7589</t>
  </si>
  <si>
    <t>621026********39369</t>
  </si>
  <si>
    <t>张吉涛</t>
  </si>
  <si>
    <t>211221********035X</t>
  </si>
  <si>
    <t>135****0196</t>
  </si>
  <si>
    <t>621449********07949</t>
  </si>
  <si>
    <t>王力君</t>
  </si>
  <si>
    <t>183****0908</t>
  </si>
  <si>
    <t>621449********92501</t>
  </si>
  <si>
    <t>张宝山</t>
  </si>
  <si>
    <t>150****6120</t>
  </si>
  <si>
    <t>502511********5732</t>
  </si>
  <si>
    <t>杨德香</t>
  </si>
  <si>
    <t>211221********0322</t>
  </si>
  <si>
    <t>134****5878</t>
  </si>
  <si>
    <t>621026********40839</t>
  </si>
  <si>
    <t>李宏强</t>
  </si>
  <si>
    <t>150****5417</t>
  </si>
  <si>
    <t>502511********2166</t>
  </si>
  <si>
    <t>王广厚</t>
  </si>
  <si>
    <t>153****1960</t>
  </si>
  <si>
    <t>621026********41662</t>
  </si>
  <si>
    <t>李宏伟</t>
  </si>
  <si>
    <t>158****4933</t>
  </si>
  <si>
    <t>502511********1387</t>
  </si>
  <si>
    <t>任振英</t>
  </si>
  <si>
    <t>211221********0371</t>
  </si>
  <si>
    <t>150****3892</t>
  </si>
  <si>
    <t>502511********1382</t>
  </si>
  <si>
    <t>李玉辉</t>
  </si>
  <si>
    <t>156****4708</t>
  </si>
  <si>
    <t>621449********27701</t>
  </si>
  <si>
    <t>李纯满</t>
  </si>
  <si>
    <t>182****4217</t>
  </si>
  <si>
    <t>502511********2558</t>
  </si>
  <si>
    <t>任振友</t>
  </si>
  <si>
    <t>134****6200</t>
  </si>
  <si>
    <t>621026********41787</t>
  </si>
  <si>
    <t>任永瑞</t>
  </si>
  <si>
    <t>211221********033X</t>
  </si>
  <si>
    <t>131****9817</t>
  </si>
  <si>
    <t>621026********41753</t>
  </si>
  <si>
    <t>王振国</t>
  </si>
  <si>
    <t>151****5822</t>
  </si>
  <si>
    <t>621026********41647</t>
  </si>
  <si>
    <t>闫文峰</t>
  </si>
  <si>
    <t>211221********0378</t>
  </si>
  <si>
    <t>131****0228</t>
  </si>
  <si>
    <t>621026********41878</t>
  </si>
  <si>
    <t>王广武</t>
  </si>
  <si>
    <t>150****5318</t>
  </si>
  <si>
    <t>621026********41530</t>
  </si>
  <si>
    <t>杜金兰</t>
  </si>
  <si>
    <t>211221********0323</t>
  </si>
  <si>
    <t>502511********3738</t>
  </si>
  <si>
    <t>李大军</t>
  </si>
  <si>
    <t>130****6328</t>
  </si>
  <si>
    <t>502511********5302</t>
  </si>
  <si>
    <t>王东升</t>
  </si>
  <si>
    <t>211221********0355</t>
  </si>
  <si>
    <t>136****2129</t>
  </si>
  <si>
    <t>621026********41456</t>
  </si>
  <si>
    <t>马国军</t>
  </si>
  <si>
    <t>134****1056</t>
  </si>
  <si>
    <t>621026********41944</t>
  </si>
  <si>
    <t>任振德</t>
  </si>
  <si>
    <t>138****4178</t>
  </si>
  <si>
    <t>621026********41738</t>
  </si>
  <si>
    <t>李英军</t>
  </si>
  <si>
    <t>139****7057</t>
  </si>
  <si>
    <t>621026********41175</t>
  </si>
  <si>
    <t>李井泉</t>
  </si>
  <si>
    <t>135****3027</t>
  </si>
  <si>
    <t>621026********40672</t>
  </si>
  <si>
    <t>李卓</t>
  </si>
  <si>
    <t>158****7089</t>
  </si>
  <si>
    <t>621026********40748</t>
  </si>
  <si>
    <t>李俭</t>
  </si>
  <si>
    <t>135****5650</t>
  </si>
  <si>
    <t>621026********40862</t>
  </si>
  <si>
    <t>杨文俭</t>
  </si>
  <si>
    <t>155****8486</t>
  </si>
  <si>
    <t>502511********1155</t>
  </si>
  <si>
    <t>李春超</t>
  </si>
  <si>
    <t>131****5325</t>
  </si>
  <si>
    <t>621026********41126</t>
  </si>
  <si>
    <t>李春波</t>
  </si>
  <si>
    <t>134****7062</t>
  </si>
  <si>
    <t>621026********40771</t>
  </si>
  <si>
    <t>马雪松</t>
  </si>
  <si>
    <t>158****1654</t>
  </si>
  <si>
    <t>621026********42017</t>
  </si>
  <si>
    <t>王素云</t>
  </si>
  <si>
    <t>136****2087</t>
  </si>
  <si>
    <t>621026********41035</t>
  </si>
  <si>
    <t>李宏君</t>
  </si>
  <si>
    <t>133****2369</t>
  </si>
  <si>
    <t>621449********87428</t>
  </si>
  <si>
    <t>任振华</t>
  </si>
  <si>
    <t>211221********031x</t>
  </si>
  <si>
    <t>130****9920</t>
  </si>
  <si>
    <t>621026********40441</t>
  </si>
  <si>
    <t>刘洪君</t>
  </si>
  <si>
    <t>130****6958</t>
  </si>
  <si>
    <t>621026********42884</t>
  </si>
  <si>
    <t>孙英哲</t>
  </si>
  <si>
    <t>211221********0331</t>
  </si>
  <si>
    <t>139****2119</t>
  </si>
  <si>
    <t>621026********43023</t>
  </si>
  <si>
    <t>张洪广</t>
  </si>
  <si>
    <t>150****1368</t>
  </si>
  <si>
    <t>621026********42546</t>
  </si>
  <si>
    <t>张洪海</t>
  </si>
  <si>
    <t>151****7910</t>
  </si>
  <si>
    <t>502511********6370</t>
  </si>
  <si>
    <t>张洪宽</t>
  </si>
  <si>
    <t>139****5195</t>
  </si>
  <si>
    <t>621026********42520</t>
  </si>
  <si>
    <t>马岳明</t>
  </si>
  <si>
    <t>211221********0317</t>
  </si>
  <si>
    <t>159****0820</t>
  </si>
  <si>
    <t>621026********42793</t>
  </si>
  <si>
    <t>王孝举</t>
  </si>
  <si>
    <t>131****0631</t>
  </si>
  <si>
    <t>621026********42918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</si>
  <si>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</si>
  <si>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铁岭县阿吉镇林家窝棚村民委员会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水稻保险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林家村           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</si>
  <si>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铁岭县阿吉镇林家窝棚村马宝才等87户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</si>
  <si>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t>潘德刚</t>
  </si>
  <si>
    <t>182****9000</t>
  </si>
  <si>
    <t>621026********38676</t>
  </si>
  <si>
    <t>马宝江</t>
  </si>
  <si>
    <t>139****4689</t>
  </si>
  <si>
    <t>621026********37066</t>
  </si>
  <si>
    <t>潘海林</t>
  </si>
  <si>
    <t>150****2199</t>
  </si>
  <si>
    <t>621026********38734</t>
  </si>
  <si>
    <t>王振勇</t>
  </si>
  <si>
    <t>130****2952</t>
  </si>
  <si>
    <t>502511********1736</t>
  </si>
  <si>
    <t>李荣贵</t>
  </si>
  <si>
    <t>188****0879</t>
  </si>
  <si>
    <t>502511********4972</t>
  </si>
  <si>
    <t>张吉德</t>
  </si>
  <si>
    <t>211221********037X</t>
  </si>
  <si>
    <t>180****2190</t>
  </si>
  <si>
    <t>621449********50595</t>
  </si>
  <si>
    <t>张宝库</t>
  </si>
  <si>
    <t>155****0552</t>
  </si>
  <si>
    <t>621026********39476</t>
  </si>
  <si>
    <t>史洪艳</t>
  </si>
  <si>
    <t>136****0421</t>
  </si>
  <si>
    <t>621449********90943</t>
  </si>
  <si>
    <t>王守义</t>
  </si>
  <si>
    <t>159****6259</t>
  </si>
  <si>
    <t>502511********8127</t>
  </si>
  <si>
    <t>李玉财</t>
  </si>
  <si>
    <t>211221********0356</t>
  </si>
  <si>
    <t>150****5884</t>
  </si>
  <si>
    <t>621026********40987</t>
  </si>
  <si>
    <t>王守英</t>
  </si>
  <si>
    <t>211221********0350</t>
  </si>
  <si>
    <t>135****6773</t>
  </si>
  <si>
    <t>621026********41563</t>
  </si>
  <si>
    <t>150****2048</t>
  </si>
  <si>
    <t>621449********41310</t>
  </si>
  <si>
    <t>李井韶</t>
  </si>
  <si>
    <t>187****5950</t>
  </si>
  <si>
    <t>621026********40615</t>
  </si>
  <si>
    <t>石连权</t>
  </si>
  <si>
    <t>151****5805</t>
  </si>
  <si>
    <t>502511********3980</t>
  </si>
  <si>
    <t>李琦</t>
  </si>
  <si>
    <t>155****5158</t>
  </si>
  <si>
    <t>621449********02228</t>
  </si>
  <si>
    <t>马宝玉</t>
  </si>
  <si>
    <t>187****876</t>
  </si>
  <si>
    <t>502511********2108</t>
  </si>
  <si>
    <t>张涛</t>
  </si>
  <si>
    <t>130****0945</t>
  </si>
  <si>
    <t>621449********94978</t>
  </si>
  <si>
    <t>马德利</t>
  </si>
  <si>
    <t>158****7805</t>
  </si>
  <si>
    <t>621449********89234</t>
  </si>
  <si>
    <t>马德胜</t>
  </si>
  <si>
    <t>150****5083</t>
  </si>
  <si>
    <t>621449********89283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</si>
  <si>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铁岭县阿吉镇林家窝棚村纪德明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</si>
  <si>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t>621449********33524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</si>
  <si>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铁岭县阿吉镇林家窝棚村崔洪申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</si>
  <si>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铁岭县阿吉镇林家窝棚村潘德文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</si>
  <si>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铁岭县阿吉镇林家窝棚村杨文俭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</si>
  <si>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铁岭县阿吉镇林家窝棚村刘洪君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</si>
</sst>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rgb="FF000000"/>
      <name val="宋体"/>
      <charset val="134"/>
    </font>
    <font>
      <b/>
      <sz val="8"/>
      <name val="宋体"/>
      <charset val="134"/>
    </font>
    <font>
      <sz val="8"/>
      <name val="宋体"/>
      <charset val="134"/>
      <scheme val="minor"/>
    </font>
    <font>
      <b/>
      <sz val="8"/>
      <color theme="1"/>
      <name val="宋体"/>
      <charset val="134"/>
    </font>
    <font>
      <sz val="9"/>
      <name val="宋体"/>
      <charset val="134"/>
    </font>
    <font>
      <sz val="8"/>
      <color theme="1"/>
      <name val="宋体"/>
      <charset val="134"/>
      <scheme val="minor"/>
    </font>
    <font>
      <sz val="9"/>
      <color rgb="FF00B050"/>
      <name val="宋体"/>
      <charset val="134"/>
    </font>
    <font>
      <sz val="8"/>
      <color rgb="FF00B050"/>
      <name val="宋体"/>
      <charset val="134"/>
    </font>
    <font>
      <sz val="8"/>
      <color rgb="FF606266"/>
      <name val="Segoe U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7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58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/>
    </xf>
    <xf numFmtId="177" fontId="11" fillId="0" borderId="9" xfId="58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/>
    </xf>
    <xf numFmtId="49" fontId="11" fillId="0" borderId="11" xfId="58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177" fontId="8" fillId="2" borderId="0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9" fillId="2" borderId="7" xfId="58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49" fontId="10" fillId="2" borderId="8" xfId="0" applyNumberFormat="1" applyFont="1" applyFill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/>
    </xf>
    <xf numFmtId="177" fontId="11" fillId="2" borderId="9" xfId="58" applyNumberFormat="1" applyFont="1" applyFill="1" applyBorder="1" applyAlignment="1">
      <alignment horizontal="center" vertical="center" wrapText="1"/>
    </xf>
    <xf numFmtId="0" fontId="7" fillId="2" borderId="7" xfId="58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/>
    </xf>
    <xf numFmtId="177" fontId="14" fillId="2" borderId="9" xfId="58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11" fillId="2" borderId="11" xfId="58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49" fontId="14" fillId="2" borderId="11" xfId="58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2" fontId="7" fillId="2" borderId="7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6" fillId="2" borderId="7" xfId="58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/>
    </xf>
    <xf numFmtId="2" fontId="16" fillId="2" borderId="7" xfId="0" applyNumberFormat="1" applyFont="1" applyFill="1" applyBorder="1" applyAlignment="1">
      <alignment horizontal="center" vertical="center" wrapText="1"/>
    </xf>
    <xf numFmtId="9" fontId="0" fillId="0" borderId="0" xfId="0" applyNumberFormat="1" applyFill="1" applyBorder="1"/>
    <xf numFmtId="177" fontId="0" fillId="0" borderId="0" xfId="0" applyNumberFormat="1" applyFill="1" applyBorder="1"/>
    <xf numFmtId="0" fontId="11" fillId="0" borderId="9" xfId="58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7" xfId="51" applyFont="1" applyFill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11" fillId="3" borderId="9" xfId="58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shrinkToFit="1"/>
    </xf>
    <xf numFmtId="0" fontId="9" fillId="2" borderId="7" xfId="51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206375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531495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264795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85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zoomScale="115" zoomScaleNormal="115" workbookViewId="0">
      <selection activeCell="O6" sqref="O$1:O$1048576"/>
    </sheetView>
  </sheetViews>
  <sheetFormatPr defaultColWidth="9" defaultRowHeight="13.5"/>
  <cols>
    <col min="1" max="1" width="6.3" style="7" customWidth="1"/>
    <col min="2" max="2" width="7.05833333333333" style="8" customWidth="1"/>
    <col min="3" max="3" width="7.275" style="7" customWidth="1"/>
    <col min="4" max="4" width="14.2333333333333" style="7" customWidth="1"/>
    <col min="5" max="5" width="10.2166666666667" style="9" customWidth="1"/>
    <col min="6" max="6" width="5.86666666666667" style="9" customWidth="1"/>
    <col min="7" max="7" width="5.75833333333333" style="10" customWidth="1"/>
    <col min="8" max="8" width="5.96666666666667" style="10" customWidth="1"/>
    <col min="9" max="9" width="6.74166666666667" style="9" customWidth="1"/>
    <col min="10" max="10" width="6.85" style="11" customWidth="1"/>
    <col min="11" max="11" width="5.43333333333333" style="12" customWidth="1"/>
    <col min="12" max="12" width="6.4" style="11" customWidth="1"/>
    <col min="13" max="13" width="6.19166666666667" style="11" customWidth="1"/>
    <col min="14" max="14" width="14.2416666666667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v>1</v>
      </c>
      <c r="B7" s="116" t="s">
        <v>21</v>
      </c>
      <c r="C7" s="117" t="s">
        <v>22</v>
      </c>
      <c r="D7" s="118" t="s">
        <v>23</v>
      </c>
      <c r="E7" s="118" t="s">
        <v>24</v>
      </c>
      <c r="F7" s="117" t="s">
        <v>25</v>
      </c>
      <c r="G7" s="119">
        <v>3</v>
      </c>
      <c r="H7" s="120">
        <v>3</v>
      </c>
      <c r="I7" s="61">
        <f>G7*270</f>
        <v>810</v>
      </c>
      <c r="J7" s="62">
        <f>G7*13.77</f>
        <v>41.31</v>
      </c>
      <c r="K7" s="63">
        <v>0.8</v>
      </c>
      <c r="L7" s="62">
        <f>J7*K7</f>
        <v>33.048</v>
      </c>
      <c r="M7" s="119">
        <f>G7*2.754</f>
        <v>8.262</v>
      </c>
      <c r="N7" s="118" t="s">
        <v>26</v>
      </c>
      <c r="O7" s="65" t="s">
        <v>27</v>
      </c>
      <c r="P7" s="28"/>
      <c r="Q7" s="81"/>
    </row>
    <row r="8" s="4" customFormat="1" ht="18.6" customHeight="1" spans="1:17">
      <c r="A8" s="30">
        <v>2</v>
      </c>
      <c r="B8" s="116" t="s">
        <v>28</v>
      </c>
      <c r="C8" s="117" t="s">
        <v>22</v>
      </c>
      <c r="D8" s="118" t="s">
        <v>29</v>
      </c>
      <c r="E8" s="121" t="s">
        <v>30</v>
      </c>
      <c r="F8" s="117" t="s">
        <v>25</v>
      </c>
      <c r="G8" s="119">
        <v>9.19</v>
      </c>
      <c r="H8" s="120">
        <v>9.19</v>
      </c>
      <c r="I8" s="61">
        <f>G8*270</f>
        <v>2481.3</v>
      </c>
      <c r="J8" s="62">
        <f>G8*13.77</f>
        <v>126.5463</v>
      </c>
      <c r="K8" s="63">
        <v>0.8</v>
      </c>
      <c r="L8" s="62">
        <f>J8*K8</f>
        <v>101.23704</v>
      </c>
      <c r="M8" s="119">
        <f>G8*2.754</f>
        <v>25.30926</v>
      </c>
      <c r="N8" s="123" t="s">
        <v>31</v>
      </c>
      <c r="O8" s="65" t="s">
        <v>27</v>
      </c>
      <c r="P8" s="28"/>
      <c r="Q8" s="81"/>
    </row>
    <row r="9" s="4" customFormat="1" ht="18.6" customHeight="1" spans="1:17">
      <c r="A9" s="30">
        <v>3</v>
      </c>
      <c r="B9" s="116" t="s">
        <v>32</v>
      </c>
      <c r="C9" s="117" t="s">
        <v>22</v>
      </c>
      <c r="D9" s="122" t="s">
        <v>33</v>
      </c>
      <c r="E9" s="122" t="s">
        <v>34</v>
      </c>
      <c r="F9" s="117" t="s">
        <v>25</v>
      </c>
      <c r="G9" s="119">
        <v>1</v>
      </c>
      <c r="H9" s="120">
        <v>1</v>
      </c>
      <c r="I9" s="61">
        <f>G9*270</f>
        <v>270</v>
      </c>
      <c r="J9" s="62">
        <f>G9*13.77</f>
        <v>13.77</v>
      </c>
      <c r="K9" s="63">
        <v>0.8</v>
      </c>
      <c r="L9" s="62">
        <f>J9*K9</f>
        <v>11.016</v>
      </c>
      <c r="M9" s="119">
        <f>G9*2.754</f>
        <v>2.754</v>
      </c>
      <c r="N9" s="122" t="s">
        <v>35</v>
      </c>
      <c r="O9" s="65" t="s">
        <v>27</v>
      </c>
      <c r="P9" s="28"/>
      <c r="Q9" s="81"/>
    </row>
    <row r="10" s="5" customFormat="1" ht="18.6" customHeight="1" spans="1:17">
      <c r="A10" s="37" t="s">
        <v>36</v>
      </c>
      <c r="B10" s="38"/>
      <c r="C10" s="38"/>
      <c r="D10" s="39"/>
      <c r="E10" s="39"/>
      <c r="F10" s="40"/>
      <c r="G10" s="41">
        <f>SUM(G7:G9)</f>
        <v>13.19</v>
      </c>
      <c r="H10" s="41">
        <f>SUM(H7:H9)</f>
        <v>13.19</v>
      </c>
      <c r="I10" s="61">
        <f>SUM(I7:I9)</f>
        <v>3561.3</v>
      </c>
      <c r="J10" s="62">
        <f>SUM(J7:J9)</f>
        <v>181.6263</v>
      </c>
      <c r="K10" s="63"/>
      <c r="L10" s="62">
        <f>SUM(L7:L9)</f>
        <v>145.30104</v>
      </c>
      <c r="M10" s="69">
        <f>SUM(M7:M9)</f>
        <v>36.32526</v>
      </c>
      <c r="N10" s="39"/>
      <c r="O10" s="39"/>
      <c r="P10" s="40"/>
      <c r="Q10" s="40"/>
    </row>
    <row r="11" s="6" customFormat="1" ht="15" customHeight="1" spans="1:17">
      <c r="A11" s="42" t="s">
        <v>37</v>
      </c>
      <c r="B11" s="43"/>
      <c r="C11" s="44"/>
      <c r="D11" s="44"/>
      <c r="E11" s="42" t="s">
        <v>38</v>
      </c>
      <c r="F11" s="42"/>
      <c r="G11" s="45"/>
      <c r="H11" s="10"/>
      <c r="I11" s="9"/>
      <c r="J11" s="11"/>
      <c r="K11" s="12"/>
      <c r="L11" s="11"/>
      <c r="M11" s="11"/>
      <c r="N11" s="72"/>
      <c r="O11" s="42"/>
      <c r="P11" s="42"/>
      <c r="Q11" s="42"/>
    </row>
  </sheetData>
  <mergeCells count="6">
    <mergeCell ref="A1:U1"/>
    <mergeCell ref="A2:U2"/>
    <mergeCell ref="A3:U3"/>
    <mergeCell ref="A4:U4"/>
    <mergeCell ref="A5:U5"/>
    <mergeCell ref="A10:B1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5"/>
  <sheetViews>
    <sheetView workbookViewId="0">
      <selection activeCell="F7" sqref="F$1:F$1048576"/>
    </sheetView>
  </sheetViews>
  <sheetFormatPr defaultColWidth="9" defaultRowHeight="13.5"/>
  <cols>
    <col min="1" max="1" width="6.63333333333333" style="7" customWidth="1"/>
    <col min="2" max="2" width="8" style="8" customWidth="1"/>
    <col min="3" max="3" width="10.5416666666667" style="7" customWidth="1"/>
    <col min="4" max="4" width="14.0166666666667" style="7" customWidth="1"/>
    <col min="5" max="5" width="9.125" style="9" customWidth="1"/>
    <col min="6" max="6" width="5.875" style="9" customWidth="1"/>
    <col min="7" max="7" width="7.05833333333333" style="10" customWidth="1"/>
    <col min="8" max="8" width="6.40833333333333" style="10" customWidth="1"/>
    <col min="9" max="9" width="7.5" style="9" customWidth="1"/>
    <col min="10" max="10" width="8.13333333333333" style="11" customWidth="1"/>
    <col min="11" max="11" width="7.25" style="12" customWidth="1"/>
    <col min="12" max="12" width="7.71666666666667" style="11" customWidth="1"/>
    <col min="13" max="13" width="7.05833333333333" style="11" customWidth="1"/>
    <col min="14" max="14" width="14.5666666666667" style="9" customWidth="1"/>
    <col min="15" max="15" width="11.958333333333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39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40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82" customFormat="1" ht="18.6" customHeight="1" spans="1:17">
      <c r="A7" s="84">
        <v>1</v>
      </c>
      <c r="B7" s="85" t="s">
        <v>41</v>
      </c>
      <c r="C7" s="92" t="s">
        <v>42</v>
      </c>
      <c r="D7" s="108" t="s">
        <v>43</v>
      </c>
      <c r="E7" s="108" t="s">
        <v>44</v>
      </c>
      <c r="F7" s="109" t="s">
        <v>25</v>
      </c>
      <c r="G7" s="89">
        <v>85</v>
      </c>
      <c r="H7" s="90">
        <v>85</v>
      </c>
      <c r="I7" s="67">
        <f>G7*1120</f>
        <v>95200</v>
      </c>
      <c r="J7" s="68">
        <f>G7*68.32</f>
        <v>5807.2</v>
      </c>
      <c r="K7" s="95">
        <v>0.8</v>
      </c>
      <c r="L7" s="68">
        <f>J7*K7</f>
        <v>4645.76</v>
      </c>
      <c r="M7" s="89">
        <f>G7*13.664</f>
        <v>1161.44</v>
      </c>
      <c r="N7" s="96" t="s">
        <v>45</v>
      </c>
      <c r="O7" s="97" t="s">
        <v>27</v>
      </c>
      <c r="P7" s="98"/>
      <c r="Q7" s="104"/>
    </row>
    <row r="8" s="82" customFormat="1" ht="18.6" customHeight="1" spans="1:17">
      <c r="A8" s="84">
        <v>2</v>
      </c>
      <c r="B8" s="85" t="s">
        <v>46</v>
      </c>
      <c r="C8" s="92" t="s">
        <v>42</v>
      </c>
      <c r="D8" s="108" t="s">
        <v>23</v>
      </c>
      <c r="E8" s="108" t="s">
        <v>47</v>
      </c>
      <c r="F8" s="109" t="s">
        <v>25</v>
      </c>
      <c r="G8" s="89">
        <v>24</v>
      </c>
      <c r="H8" s="90">
        <v>24</v>
      </c>
      <c r="I8" s="67">
        <f t="shared" ref="I8:I39" si="0">G8*1120</f>
        <v>26880</v>
      </c>
      <c r="J8" s="68">
        <f t="shared" ref="J8:J39" si="1">G8*68.32</f>
        <v>1639.68</v>
      </c>
      <c r="K8" s="95">
        <v>0.8</v>
      </c>
      <c r="L8" s="68">
        <f t="shared" ref="L8:L39" si="2">J8*K8</f>
        <v>1311.744</v>
      </c>
      <c r="M8" s="89">
        <f t="shared" ref="M8:M39" si="3">G8*13.664</f>
        <v>327.936</v>
      </c>
      <c r="N8" s="96" t="s">
        <v>48</v>
      </c>
      <c r="O8" s="97" t="s">
        <v>27</v>
      </c>
      <c r="P8" s="98"/>
      <c r="Q8" s="104"/>
    </row>
    <row r="9" s="83" customFormat="1" ht="18.6" customHeight="1" spans="1:17">
      <c r="A9" s="84">
        <v>3</v>
      </c>
      <c r="B9" s="85" t="s">
        <v>49</v>
      </c>
      <c r="C9" s="92" t="s">
        <v>42</v>
      </c>
      <c r="D9" s="108" t="s">
        <v>50</v>
      </c>
      <c r="E9" s="108" t="s">
        <v>51</v>
      </c>
      <c r="F9" s="109" t="s">
        <v>25</v>
      </c>
      <c r="G9" s="89">
        <v>30.98</v>
      </c>
      <c r="H9" s="90">
        <v>30.98</v>
      </c>
      <c r="I9" s="67">
        <f t="shared" si="0"/>
        <v>34697.6</v>
      </c>
      <c r="J9" s="68">
        <f t="shared" si="1"/>
        <v>2116.5536</v>
      </c>
      <c r="K9" s="95">
        <v>0.8</v>
      </c>
      <c r="L9" s="68">
        <f t="shared" si="2"/>
        <v>1693.24288</v>
      </c>
      <c r="M9" s="89">
        <f t="shared" si="3"/>
        <v>423.31072</v>
      </c>
      <c r="N9" s="96" t="s">
        <v>52</v>
      </c>
      <c r="O9" s="97" t="s">
        <v>27</v>
      </c>
      <c r="P9" s="98"/>
      <c r="Q9" s="105"/>
    </row>
    <row r="10" s="82" customFormat="1" ht="18.6" customHeight="1" spans="1:17">
      <c r="A10" s="84">
        <v>4</v>
      </c>
      <c r="B10" s="85" t="s">
        <v>53</v>
      </c>
      <c r="C10" s="92" t="s">
        <v>42</v>
      </c>
      <c r="D10" s="108" t="s">
        <v>54</v>
      </c>
      <c r="E10" s="108" t="s">
        <v>55</v>
      </c>
      <c r="F10" s="109" t="s">
        <v>25</v>
      </c>
      <c r="G10" s="89">
        <v>5</v>
      </c>
      <c r="H10" s="90">
        <v>5</v>
      </c>
      <c r="I10" s="67">
        <f t="shared" si="0"/>
        <v>5600</v>
      </c>
      <c r="J10" s="68">
        <f t="shared" si="1"/>
        <v>341.6</v>
      </c>
      <c r="K10" s="95">
        <v>0.8</v>
      </c>
      <c r="L10" s="68">
        <f t="shared" si="2"/>
        <v>273.28</v>
      </c>
      <c r="M10" s="89">
        <f t="shared" si="3"/>
        <v>68.32</v>
      </c>
      <c r="N10" s="96" t="s">
        <v>56</v>
      </c>
      <c r="O10" s="97" t="s">
        <v>27</v>
      </c>
      <c r="P10" s="98"/>
      <c r="Q10" s="104"/>
    </row>
    <row r="11" s="82" customFormat="1" ht="18.6" customHeight="1" spans="1:17">
      <c r="A11" s="84">
        <v>5</v>
      </c>
      <c r="B11" s="85" t="s">
        <v>57</v>
      </c>
      <c r="C11" s="92" t="s">
        <v>42</v>
      </c>
      <c r="D11" s="108" t="s">
        <v>58</v>
      </c>
      <c r="E11" s="108" t="s">
        <v>59</v>
      </c>
      <c r="F11" s="109" t="s">
        <v>25</v>
      </c>
      <c r="G11" s="89">
        <v>5</v>
      </c>
      <c r="H11" s="90">
        <v>5</v>
      </c>
      <c r="I11" s="67">
        <f t="shared" si="0"/>
        <v>5600</v>
      </c>
      <c r="J11" s="68">
        <f t="shared" si="1"/>
        <v>341.6</v>
      </c>
      <c r="K11" s="95">
        <v>0.8</v>
      </c>
      <c r="L11" s="68">
        <f t="shared" si="2"/>
        <v>273.28</v>
      </c>
      <c r="M11" s="89">
        <f t="shared" si="3"/>
        <v>68.32</v>
      </c>
      <c r="N11" s="96" t="s">
        <v>60</v>
      </c>
      <c r="O11" s="97" t="s">
        <v>27</v>
      </c>
      <c r="P11" s="98"/>
      <c r="Q11" s="104"/>
    </row>
    <row r="12" s="82" customFormat="1" ht="18.6" customHeight="1" spans="1:17">
      <c r="A12" s="84">
        <v>6</v>
      </c>
      <c r="B12" s="85" t="s">
        <v>61</v>
      </c>
      <c r="C12" s="92" t="s">
        <v>42</v>
      </c>
      <c r="D12" s="108" t="s">
        <v>62</v>
      </c>
      <c r="E12" s="108" t="s">
        <v>63</v>
      </c>
      <c r="F12" s="109" t="s">
        <v>25</v>
      </c>
      <c r="G12" s="89">
        <v>2.15</v>
      </c>
      <c r="H12" s="90">
        <v>2.15</v>
      </c>
      <c r="I12" s="67">
        <f t="shared" si="0"/>
        <v>2408</v>
      </c>
      <c r="J12" s="68">
        <f t="shared" si="1"/>
        <v>146.888</v>
      </c>
      <c r="K12" s="95">
        <v>0.8</v>
      </c>
      <c r="L12" s="68">
        <f t="shared" si="2"/>
        <v>117.5104</v>
      </c>
      <c r="M12" s="89">
        <f t="shared" si="3"/>
        <v>29.3776</v>
      </c>
      <c r="N12" s="96" t="s">
        <v>64</v>
      </c>
      <c r="O12" s="97" t="s">
        <v>27</v>
      </c>
      <c r="P12" s="99"/>
      <c r="Q12" s="104"/>
    </row>
    <row r="13" s="82" customFormat="1" ht="18.6" customHeight="1" spans="1:17">
      <c r="A13" s="84">
        <v>7</v>
      </c>
      <c r="B13" s="85" t="s">
        <v>65</v>
      </c>
      <c r="C13" s="92" t="s">
        <v>42</v>
      </c>
      <c r="D13" s="108" t="s">
        <v>66</v>
      </c>
      <c r="E13" s="108" t="s">
        <v>67</v>
      </c>
      <c r="F13" s="109" t="s">
        <v>25</v>
      </c>
      <c r="G13" s="89">
        <v>11.13</v>
      </c>
      <c r="H13" s="90">
        <v>11.13</v>
      </c>
      <c r="I13" s="67">
        <f t="shared" si="0"/>
        <v>12465.6</v>
      </c>
      <c r="J13" s="68">
        <f t="shared" si="1"/>
        <v>760.4016</v>
      </c>
      <c r="K13" s="95">
        <v>0.8</v>
      </c>
      <c r="L13" s="68">
        <f t="shared" si="2"/>
        <v>608.32128</v>
      </c>
      <c r="M13" s="89">
        <f t="shared" si="3"/>
        <v>152.08032</v>
      </c>
      <c r="N13" s="96" t="s">
        <v>68</v>
      </c>
      <c r="O13" s="97" t="s">
        <v>27</v>
      </c>
      <c r="P13" s="98"/>
      <c r="Q13" s="104"/>
    </row>
    <row r="14" s="82" customFormat="1" ht="18.6" customHeight="1" spans="1:17">
      <c r="A14" s="84">
        <v>8</v>
      </c>
      <c r="B14" s="85" t="s">
        <v>69</v>
      </c>
      <c r="C14" s="92" t="s">
        <v>42</v>
      </c>
      <c r="D14" s="108" t="s">
        <v>70</v>
      </c>
      <c r="E14" s="108" t="s">
        <v>71</v>
      </c>
      <c r="F14" s="109" t="s">
        <v>25</v>
      </c>
      <c r="G14" s="89">
        <v>10</v>
      </c>
      <c r="H14" s="90">
        <v>10</v>
      </c>
      <c r="I14" s="67">
        <f t="shared" si="0"/>
        <v>11200</v>
      </c>
      <c r="J14" s="68">
        <f t="shared" si="1"/>
        <v>683.2</v>
      </c>
      <c r="K14" s="95">
        <v>0.8</v>
      </c>
      <c r="L14" s="68">
        <f t="shared" si="2"/>
        <v>546.56</v>
      </c>
      <c r="M14" s="89">
        <f t="shared" si="3"/>
        <v>136.64</v>
      </c>
      <c r="N14" s="96" t="s">
        <v>72</v>
      </c>
      <c r="O14" s="97" t="s">
        <v>27</v>
      </c>
      <c r="P14" s="98"/>
      <c r="Q14" s="104"/>
    </row>
    <row r="15" s="82" customFormat="1" ht="18.6" customHeight="1" spans="1:17">
      <c r="A15" s="84">
        <v>9</v>
      </c>
      <c r="B15" s="85" t="s">
        <v>73</v>
      </c>
      <c r="C15" s="92" t="s">
        <v>42</v>
      </c>
      <c r="D15" s="108" t="s">
        <v>23</v>
      </c>
      <c r="E15" s="108" t="s">
        <v>74</v>
      </c>
      <c r="F15" s="109" t="s">
        <v>25</v>
      </c>
      <c r="G15" s="89">
        <v>33.8</v>
      </c>
      <c r="H15" s="90">
        <v>33.8</v>
      </c>
      <c r="I15" s="67">
        <f t="shared" si="0"/>
        <v>37856</v>
      </c>
      <c r="J15" s="68">
        <f t="shared" si="1"/>
        <v>2309.216</v>
      </c>
      <c r="K15" s="95">
        <v>0.8</v>
      </c>
      <c r="L15" s="68">
        <f t="shared" si="2"/>
        <v>1847.3728</v>
      </c>
      <c r="M15" s="89">
        <f t="shared" si="3"/>
        <v>461.8432</v>
      </c>
      <c r="N15" s="96" t="s">
        <v>75</v>
      </c>
      <c r="O15" s="97" t="s">
        <v>27</v>
      </c>
      <c r="P15" s="98"/>
      <c r="Q15" s="104"/>
    </row>
    <row r="16" s="82" customFormat="1" ht="18.6" customHeight="1" spans="1:17">
      <c r="A16" s="84">
        <v>10</v>
      </c>
      <c r="B16" s="85" t="s">
        <v>76</v>
      </c>
      <c r="C16" s="92" t="s">
        <v>42</v>
      </c>
      <c r="D16" s="108" t="s">
        <v>77</v>
      </c>
      <c r="E16" s="108" t="s">
        <v>78</v>
      </c>
      <c r="F16" s="109" t="s">
        <v>25</v>
      </c>
      <c r="G16" s="89">
        <v>2</v>
      </c>
      <c r="H16" s="90">
        <v>2</v>
      </c>
      <c r="I16" s="67">
        <f t="shared" si="0"/>
        <v>2240</v>
      </c>
      <c r="J16" s="68">
        <f t="shared" si="1"/>
        <v>136.64</v>
      </c>
      <c r="K16" s="95">
        <v>0.8</v>
      </c>
      <c r="L16" s="68">
        <f t="shared" si="2"/>
        <v>109.312</v>
      </c>
      <c r="M16" s="89">
        <f t="shared" si="3"/>
        <v>27.328</v>
      </c>
      <c r="N16" s="96" t="s">
        <v>79</v>
      </c>
      <c r="O16" s="97" t="s">
        <v>27</v>
      </c>
      <c r="P16" s="98"/>
      <c r="Q16" s="104"/>
    </row>
    <row r="17" s="82" customFormat="1" ht="18.6" customHeight="1" spans="1:17">
      <c r="A17" s="84">
        <v>11</v>
      </c>
      <c r="B17" s="85" t="s">
        <v>28</v>
      </c>
      <c r="C17" s="92" t="s">
        <v>42</v>
      </c>
      <c r="D17" s="108" t="s">
        <v>29</v>
      </c>
      <c r="E17" s="108" t="s">
        <v>30</v>
      </c>
      <c r="F17" s="109" t="s">
        <v>25</v>
      </c>
      <c r="G17" s="89">
        <v>67.2</v>
      </c>
      <c r="H17" s="90">
        <v>67.2</v>
      </c>
      <c r="I17" s="67">
        <f t="shared" si="0"/>
        <v>75264</v>
      </c>
      <c r="J17" s="68">
        <f t="shared" si="1"/>
        <v>4591.104</v>
      </c>
      <c r="K17" s="95">
        <v>0.8</v>
      </c>
      <c r="L17" s="68">
        <f t="shared" si="2"/>
        <v>3672.8832</v>
      </c>
      <c r="M17" s="89">
        <f t="shared" si="3"/>
        <v>918.2208</v>
      </c>
      <c r="N17" s="96" t="s">
        <v>31</v>
      </c>
      <c r="O17" s="97" t="s">
        <v>27</v>
      </c>
      <c r="P17" s="98"/>
      <c r="Q17" s="104"/>
    </row>
    <row r="18" s="82" customFormat="1" ht="18.6" customHeight="1" spans="1:17">
      <c r="A18" s="84">
        <v>12</v>
      </c>
      <c r="B18" s="85" t="s">
        <v>80</v>
      </c>
      <c r="C18" s="92" t="s">
        <v>42</v>
      </c>
      <c r="D18" s="108" t="s">
        <v>81</v>
      </c>
      <c r="E18" s="108" t="s">
        <v>82</v>
      </c>
      <c r="F18" s="109" t="s">
        <v>25</v>
      </c>
      <c r="G18" s="89">
        <v>8.79</v>
      </c>
      <c r="H18" s="90">
        <v>8.79</v>
      </c>
      <c r="I18" s="67">
        <f t="shared" si="0"/>
        <v>9844.8</v>
      </c>
      <c r="J18" s="68">
        <f t="shared" si="1"/>
        <v>600.5328</v>
      </c>
      <c r="K18" s="95">
        <v>0.8</v>
      </c>
      <c r="L18" s="68">
        <f t="shared" si="2"/>
        <v>480.42624</v>
      </c>
      <c r="M18" s="89">
        <f t="shared" si="3"/>
        <v>120.10656</v>
      </c>
      <c r="N18" s="96" t="s">
        <v>83</v>
      </c>
      <c r="O18" s="97" t="s">
        <v>27</v>
      </c>
      <c r="P18" s="98"/>
      <c r="Q18" s="104"/>
    </row>
    <row r="19" s="82" customFormat="1" ht="18.6" customHeight="1" spans="1:17">
      <c r="A19" s="84">
        <v>13</v>
      </c>
      <c r="B19" s="85" t="s">
        <v>84</v>
      </c>
      <c r="C19" s="92" t="s">
        <v>42</v>
      </c>
      <c r="D19" s="108" t="s">
        <v>66</v>
      </c>
      <c r="E19" s="108" t="s">
        <v>85</v>
      </c>
      <c r="F19" s="109" t="s">
        <v>25</v>
      </c>
      <c r="G19" s="89">
        <v>17.84</v>
      </c>
      <c r="H19" s="90">
        <v>17.84</v>
      </c>
      <c r="I19" s="67">
        <f t="shared" si="0"/>
        <v>19980.8</v>
      </c>
      <c r="J19" s="68">
        <f t="shared" si="1"/>
        <v>1218.8288</v>
      </c>
      <c r="K19" s="95">
        <v>0.8</v>
      </c>
      <c r="L19" s="68">
        <f t="shared" si="2"/>
        <v>975.06304</v>
      </c>
      <c r="M19" s="89">
        <f t="shared" si="3"/>
        <v>243.76576</v>
      </c>
      <c r="N19" s="96" t="s">
        <v>86</v>
      </c>
      <c r="O19" s="97" t="s">
        <v>27</v>
      </c>
      <c r="P19" s="98"/>
      <c r="Q19" s="104"/>
    </row>
    <row r="20" s="82" customFormat="1" ht="18.6" customHeight="1" spans="1:17">
      <c r="A20" s="84">
        <v>14</v>
      </c>
      <c r="B20" s="85" t="s">
        <v>87</v>
      </c>
      <c r="C20" s="92" t="s">
        <v>42</v>
      </c>
      <c r="D20" s="108" t="s">
        <v>66</v>
      </c>
      <c r="E20" s="108" t="s">
        <v>88</v>
      </c>
      <c r="F20" s="109" t="s">
        <v>25</v>
      </c>
      <c r="G20" s="89">
        <v>7</v>
      </c>
      <c r="H20" s="90">
        <v>7</v>
      </c>
      <c r="I20" s="67">
        <f t="shared" si="0"/>
        <v>7840</v>
      </c>
      <c r="J20" s="68">
        <f t="shared" si="1"/>
        <v>478.24</v>
      </c>
      <c r="K20" s="95">
        <v>0.8</v>
      </c>
      <c r="L20" s="68">
        <f t="shared" si="2"/>
        <v>382.592</v>
      </c>
      <c r="M20" s="89">
        <f t="shared" si="3"/>
        <v>95.648</v>
      </c>
      <c r="N20" s="96" t="s">
        <v>89</v>
      </c>
      <c r="O20" s="97" t="s">
        <v>27</v>
      </c>
      <c r="P20" s="100"/>
      <c r="Q20" s="104"/>
    </row>
    <row r="21" s="82" customFormat="1" ht="18.6" customHeight="1" spans="1:17">
      <c r="A21" s="84">
        <v>15</v>
      </c>
      <c r="B21" s="85" t="s">
        <v>90</v>
      </c>
      <c r="C21" s="92" t="s">
        <v>42</v>
      </c>
      <c r="D21" s="108" t="s">
        <v>91</v>
      </c>
      <c r="E21" s="108" t="s">
        <v>92</v>
      </c>
      <c r="F21" s="109" t="s">
        <v>25</v>
      </c>
      <c r="G21" s="89">
        <v>2</v>
      </c>
      <c r="H21" s="90">
        <v>2</v>
      </c>
      <c r="I21" s="67">
        <f t="shared" si="0"/>
        <v>2240</v>
      </c>
      <c r="J21" s="68">
        <f t="shared" si="1"/>
        <v>136.64</v>
      </c>
      <c r="K21" s="95">
        <v>0.8</v>
      </c>
      <c r="L21" s="68">
        <f t="shared" si="2"/>
        <v>109.312</v>
      </c>
      <c r="M21" s="89">
        <f t="shared" si="3"/>
        <v>27.328</v>
      </c>
      <c r="N21" s="96" t="s">
        <v>93</v>
      </c>
      <c r="O21" s="97" t="s">
        <v>27</v>
      </c>
      <c r="P21" s="98"/>
      <c r="Q21" s="104"/>
    </row>
    <row r="22" s="82" customFormat="1" ht="18.6" customHeight="1" spans="1:17">
      <c r="A22" s="84">
        <v>16</v>
      </c>
      <c r="B22" s="85" t="s">
        <v>94</v>
      </c>
      <c r="C22" s="92" t="s">
        <v>42</v>
      </c>
      <c r="D22" s="108" t="s">
        <v>95</v>
      </c>
      <c r="E22" s="108" t="s">
        <v>96</v>
      </c>
      <c r="F22" s="109" t="s">
        <v>25</v>
      </c>
      <c r="G22" s="89">
        <v>16</v>
      </c>
      <c r="H22" s="90">
        <v>16</v>
      </c>
      <c r="I22" s="67">
        <f t="shared" si="0"/>
        <v>17920</v>
      </c>
      <c r="J22" s="68">
        <f t="shared" si="1"/>
        <v>1093.12</v>
      </c>
      <c r="K22" s="95">
        <v>0.8</v>
      </c>
      <c r="L22" s="68">
        <f t="shared" si="2"/>
        <v>874.496</v>
      </c>
      <c r="M22" s="89">
        <f t="shared" si="3"/>
        <v>218.624</v>
      </c>
      <c r="N22" s="96" t="s">
        <v>97</v>
      </c>
      <c r="O22" s="97" t="s">
        <v>27</v>
      </c>
      <c r="P22" s="98"/>
      <c r="Q22" s="104"/>
    </row>
    <row r="23" s="82" customFormat="1" ht="18.6" customHeight="1" spans="1:17">
      <c r="A23" s="84">
        <v>17</v>
      </c>
      <c r="B23" s="85" t="s">
        <v>98</v>
      </c>
      <c r="C23" s="92" t="s">
        <v>42</v>
      </c>
      <c r="D23" s="108" t="s">
        <v>66</v>
      </c>
      <c r="E23" s="108" t="s">
        <v>99</v>
      </c>
      <c r="F23" s="109" t="s">
        <v>25</v>
      </c>
      <c r="G23" s="89">
        <v>15</v>
      </c>
      <c r="H23" s="90">
        <v>15</v>
      </c>
      <c r="I23" s="67">
        <f t="shared" si="0"/>
        <v>16800</v>
      </c>
      <c r="J23" s="68">
        <f t="shared" si="1"/>
        <v>1024.8</v>
      </c>
      <c r="K23" s="95">
        <v>0.8</v>
      </c>
      <c r="L23" s="68">
        <f t="shared" si="2"/>
        <v>819.84</v>
      </c>
      <c r="M23" s="89">
        <f t="shared" si="3"/>
        <v>204.96</v>
      </c>
      <c r="N23" s="96" t="s">
        <v>100</v>
      </c>
      <c r="O23" s="97" t="s">
        <v>27</v>
      </c>
      <c r="P23" s="99"/>
      <c r="Q23" s="104"/>
    </row>
    <row r="24" s="82" customFormat="1" ht="18.6" customHeight="1" spans="1:17">
      <c r="A24" s="84">
        <v>18</v>
      </c>
      <c r="B24" s="85" t="s">
        <v>101</v>
      </c>
      <c r="C24" s="92" t="s">
        <v>42</v>
      </c>
      <c r="D24" s="108" t="s">
        <v>29</v>
      </c>
      <c r="E24" s="108" t="s">
        <v>102</v>
      </c>
      <c r="F24" s="109" t="s">
        <v>25</v>
      </c>
      <c r="G24" s="89">
        <v>17.71</v>
      </c>
      <c r="H24" s="90">
        <v>17.71</v>
      </c>
      <c r="I24" s="67">
        <f t="shared" si="0"/>
        <v>19835.2</v>
      </c>
      <c r="J24" s="68">
        <f t="shared" si="1"/>
        <v>1209.9472</v>
      </c>
      <c r="K24" s="95">
        <v>0.8</v>
      </c>
      <c r="L24" s="68">
        <f t="shared" si="2"/>
        <v>967.95776</v>
      </c>
      <c r="M24" s="89">
        <f t="shared" si="3"/>
        <v>241.98944</v>
      </c>
      <c r="N24" s="96" t="s">
        <v>103</v>
      </c>
      <c r="O24" s="97" t="s">
        <v>27</v>
      </c>
      <c r="P24" s="98"/>
      <c r="Q24" s="104"/>
    </row>
    <row r="25" s="82" customFormat="1" ht="18.6" customHeight="1" spans="1:17">
      <c r="A25" s="84">
        <v>19</v>
      </c>
      <c r="B25" s="85" t="s">
        <v>104</v>
      </c>
      <c r="C25" s="92" t="s">
        <v>42</v>
      </c>
      <c r="D25" s="108" t="s">
        <v>81</v>
      </c>
      <c r="E25" s="108" t="s">
        <v>105</v>
      </c>
      <c r="F25" s="109" t="s">
        <v>25</v>
      </c>
      <c r="G25" s="89">
        <v>10</v>
      </c>
      <c r="H25" s="90">
        <v>10</v>
      </c>
      <c r="I25" s="67">
        <f t="shared" si="0"/>
        <v>11200</v>
      </c>
      <c r="J25" s="68">
        <f t="shared" si="1"/>
        <v>683.2</v>
      </c>
      <c r="K25" s="95">
        <v>0.8</v>
      </c>
      <c r="L25" s="68">
        <f t="shared" si="2"/>
        <v>546.56</v>
      </c>
      <c r="M25" s="89">
        <f t="shared" si="3"/>
        <v>136.64</v>
      </c>
      <c r="N25" s="96" t="s">
        <v>106</v>
      </c>
      <c r="O25" s="97" t="s">
        <v>27</v>
      </c>
      <c r="P25" s="98"/>
      <c r="Q25" s="104"/>
    </row>
    <row r="26" s="82" customFormat="1" ht="18.6" customHeight="1" spans="1:17">
      <c r="A26" s="84">
        <v>20</v>
      </c>
      <c r="B26" s="85" t="s">
        <v>107</v>
      </c>
      <c r="C26" s="92" t="s">
        <v>42</v>
      </c>
      <c r="D26" s="108" t="s">
        <v>108</v>
      </c>
      <c r="E26" s="108" t="s">
        <v>109</v>
      </c>
      <c r="F26" s="109" t="s">
        <v>25</v>
      </c>
      <c r="G26" s="89">
        <v>12.2</v>
      </c>
      <c r="H26" s="90">
        <v>12.2</v>
      </c>
      <c r="I26" s="67">
        <f t="shared" si="0"/>
        <v>13664</v>
      </c>
      <c r="J26" s="68">
        <f t="shared" si="1"/>
        <v>833.504</v>
      </c>
      <c r="K26" s="95">
        <v>0.8</v>
      </c>
      <c r="L26" s="68">
        <f t="shared" si="2"/>
        <v>666.8032</v>
      </c>
      <c r="M26" s="89">
        <f t="shared" si="3"/>
        <v>166.7008</v>
      </c>
      <c r="N26" s="96" t="s">
        <v>110</v>
      </c>
      <c r="O26" s="97" t="s">
        <v>27</v>
      </c>
      <c r="P26" s="98"/>
      <c r="Q26" s="104"/>
    </row>
    <row r="27" s="82" customFormat="1" ht="18.6" customHeight="1" spans="1:17">
      <c r="A27" s="84">
        <v>21</v>
      </c>
      <c r="B27" s="85" t="s">
        <v>111</v>
      </c>
      <c r="C27" s="92" t="s">
        <v>42</v>
      </c>
      <c r="D27" s="108" t="s">
        <v>112</v>
      </c>
      <c r="E27" s="108" t="s">
        <v>113</v>
      </c>
      <c r="F27" s="109" t="s">
        <v>25</v>
      </c>
      <c r="G27" s="89">
        <v>37.98</v>
      </c>
      <c r="H27" s="90">
        <v>37.98</v>
      </c>
      <c r="I27" s="67">
        <f t="shared" si="0"/>
        <v>42537.6</v>
      </c>
      <c r="J27" s="68">
        <f t="shared" si="1"/>
        <v>2594.7936</v>
      </c>
      <c r="K27" s="95">
        <v>0.8</v>
      </c>
      <c r="L27" s="68">
        <f t="shared" si="2"/>
        <v>2075.83488</v>
      </c>
      <c r="M27" s="89">
        <f t="shared" si="3"/>
        <v>518.95872</v>
      </c>
      <c r="N27" s="96" t="s">
        <v>114</v>
      </c>
      <c r="O27" s="97" t="s">
        <v>27</v>
      </c>
      <c r="P27" s="98"/>
      <c r="Q27" s="104"/>
    </row>
    <row r="28" s="82" customFormat="1" ht="18.6" customHeight="1" spans="1:17">
      <c r="A28" s="84">
        <v>22</v>
      </c>
      <c r="B28" s="85" t="s">
        <v>115</v>
      </c>
      <c r="C28" s="92" t="s">
        <v>42</v>
      </c>
      <c r="D28" s="108" t="s">
        <v>116</v>
      </c>
      <c r="E28" s="108" t="s">
        <v>117</v>
      </c>
      <c r="F28" s="109" t="s">
        <v>25</v>
      </c>
      <c r="G28" s="89">
        <v>14.3</v>
      </c>
      <c r="H28" s="90">
        <v>14.3</v>
      </c>
      <c r="I28" s="67">
        <f t="shared" si="0"/>
        <v>16016</v>
      </c>
      <c r="J28" s="68">
        <f t="shared" si="1"/>
        <v>976.976</v>
      </c>
      <c r="K28" s="95">
        <v>0.8</v>
      </c>
      <c r="L28" s="68">
        <f t="shared" si="2"/>
        <v>781.5808</v>
      </c>
      <c r="M28" s="89">
        <f t="shared" si="3"/>
        <v>195.3952</v>
      </c>
      <c r="N28" s="96" t="s">
        <v>118</v>
      </c>
      <c r="O28" s="97" t="s">
        <v>27</v>
      </c>
      <c r="P28" s="98"/>
      <c r="Q28" s="104"/>
    </row>
    <row r="29" s="82" customFormat="1" ht="18.6" customHeight="1" spans="1:17">
      <c r="A29" s="84">
        <v>23</v>
      </c>
      <c r="B29" s="85" t="s">
        <v>119</v>
      </c>
      <c r="C29" s="92" t="s">
        <v>42</v>
      </c>
      <c r="D29" s="108" t="s">
        <v>29</v>
      </c>
      <c r="E29" s="108" t="s">
        <v>120</v>
      </c>
      <c r="F29" s="109" t="s">
        <v>25</v>
      </c>
      <c r="G29" s="89">
        <v>12</v>
      </c>
      <c r="H29" s="90">
        <v>12</v>
      </c>
      <c r="I29" s="67">
        <f t="shared" si="0"/>
        <v>13440</v>
      </c>
      <c r="J29" s="68">
        <f t="shared" si="1"/>
        <v>819.84</v>
      </c>
      <c r="K29" s="95">
        <v>0.8</v>
      </c>
      <c r="L29" s="68">
        <f t="shared" si="2"/>
        <v>655.872</v>
      </c>
      <c r="M29" s="89">
        <f t="shared" si="3"/>
        <v>163.968</v>
      </c>
      <c r="N29" s="96" t="s">
        <v>121</v>
      </c>
      <c r="O29" s="97" t="s">
        <v>27</v>
      </c>
      <c r="P29" s="98"/>
      <c r="Q29" s="104"/>
    </row>
    <row r="30" s="82" customFormat="1" ht="18.6" customHeight="1" spans="1:17">
      <c r="A30" s="84">
        <v>24</v>
      </c>
      <c r="B30" s="85" t="s">
        <v>122</v>
      </c>
      <c r="C30" s="92" t="s">
        <v>42</v>
      </c>
      <c r="D30" s="108" t="s">
        <v>29</v>
      </c>
      <c r="E30" s="108" t="s">
        <v>123</v>
      </c>
      <c r="F30" s="109" t="s">
        <v>25</v>
      </c>
      <c r="G30" s="89">
        <v>2.64</v>
      </c>
      <c r="H30" s="90">
        <v>2.64</v>
      </c>
      <c r="I30" s="67">
        <f t="shared" si="0"/>
        <v>2956.8</v>
      </c>
      <c r="J30" s="68">
        <f t="shared" si="1"/>
        <v>180.3648</v>
      </c>
      <c r="K30" s="95">
        <v>0.8</v>
      </c>
      <c r="L30" s="68">
        <f t="shared" si="2"/>
        <v>144.29184</v>
      </c>
      <c r="M30" s="89">
        <f t="shared" si="3"/>
        <v>36.07296</v>
      </c>
      <c r="N30" s="96" t="s">
        <v>124</v>
      </c>
      <c r="O30" s="97" t="s">
        <v>27</v>
      </c>
      <c r="P30" s="98"/>
      <c r="Q30" s="104"/>
    </row>
    <row r="31" s="82" customFormat="1" ht="18.6" customHeight="1" spans="1:17">
      <c r="A31" s="84">
        <v>25</v>
      </c>
      <c r="B31" s="85" t="s">
        <v>125</v>
      </c>
      <c r="C31" s="92" t="s">
        <v>42</v>
      </c>
      <c r="D31" s="108" t="s">
        <v>77</v>
      </c>
      <c r="E31" s="108" t="s">
        <v>126</v>
      </c>
      <c r="F31" s="109" t="s">
        <v>25</v>
      </c>
      <c r="G31" s="89">
        <v>43.7</v>
      </c>
      <c r="H31" s="90">
        <v>43.7</v>
      </c>
      <c r="I31" s="67">
        <f t="shared" si="0"/>
        <v>48944</v>
      </c>
      <c r="J31" s="68">
        <f t="shared" si="1"/>
        <v>2985.584</v>
      </c>
      <c r="K31" s="95">
        <v>0.8</v>
      </c>
      <c r="L31" s="68">
        <f t="shared" si="2"/>
        <v>2388.4672</v>
      </c>
      <c r="M31" s="89">
        <f t="shared" si="3"/>
        <v>597.1168</v>
      </c>
      <c r="N31" s="96" t="s">
        <v>127</v>
      </c>
      <c r="O31" s="97" t="s">
        <v>27</v>
      </c>
      <c r="P31" s="100"/>
      <c r="Q31" s="104"/>
    </row>
    <row r="32" s="82" customFormat="1" ht="18.6" customHeight="1" spans="1:17">
      <c r="A32" s="84">
        <v>26</v>
      </c>
      <c r="B32" s="85" t="s">
        <v>128</v>
      </c>
      <c r="C32" s="92" t="s">
        <v>42</v>
      </c>
      <c r="D32" s="108" t="s">
        <v>129</v>
      </c>
      <c r="E32" s="108" t="s">
        <v>130</v>
      </c>
      <c r="F32" s="109" t="s">
        <v>25</v>
      </c>
      <c r="G32" s="89">
        <v>8.3</v>
      </c>
      <c r="H32" s="90">
        <v>8.3</v>
      </c>
      <c r="I32" s="67">
        <f t="shared" si="0"/>
        <v>9296</v>
      </c>
      <c r="J32" s="68">
        <f t="shared" si="1"/>
        <v>567.056</v>
      </c>
      <c r="K32" s="95">
        <v>0.8</v>
      </c>
      <c r="L32" s="68">
        <f t="shared" si="2"/>
        <v>453.6448</v>
      </c>
      <c r="M32" s="89">
        <f t="shared" si="3"/>
        <v>113.4112</v>
      </c>
      <c r="N32" s="96" t="s">
        <v>131</v>
      </c>
      <c r="O32" s="97" t="s">
        <v>27</v>
      </c>
      <c r="P32" s="98"/>
      <c r="Q32" s="104"/>
    </row>
    <row r="33" s="82" customFormat="1" ht="18.6" customHeight="1" spans="1:17">
      <c r="A33" s="84">
        <v>27</v>
      </c>
      <c r="B33" s="85" t="s">
        <v>132</v>
      </c>
      <c r="C33" s="92" t="s">
        <v>42</v>
      </c>
      <c r="D33" s="108" t="s">
        <v>133</v>
      </c>
      <c r="E33" s="108" t="s">
        <v>44</v>
      </c>
      <c r="F33" s="109" t="s">
        <v>25</v>
      </c>
      <c r="G33" s="89">
        <v>10</v>
      </c>
      <c r="H33" s="90">
        <v>10</v>
      </c>
      <c r="I33" s="67">
        <f t="shared" si="0"/>
        <v>11200</v>
      </c>
      <c r="J33" s="68">
        <f t="shared" si="1"/>
        <v>683.2</v>
      </c>
      <c r="K33" s="95">
        <v>0.8</v>
      </c>
      <c r="L33" s="68">
        <f t="shared" si="2"/>
        <v>546.56</v>
      </c>
      <c r="M33" s="89">
        <f t="shared" si="3"/>
        <v>136.64</v>
      </c>
      <c r="N33" s="96" t="s">
        <v>134</v>
      </c>
      <c r="O33" s="97" t="s">
        <v>27</v>
      </c>
      <c r="P33" s="98"/>
      <c r="Q33" s="104"/>
    </row>
    <row r="34" s="82" customFormat="1" ht="18.6" customHeight="1" spans="1:17">
      <c r="A34" s="84">
        <v>28</v>
      </c>
      <c r="B34" s="85" t="s">
        <v>135</v>
      </c>
      <c r="C34" s="92" t="s">
        <v>42</v>
      </c>
      <c r="D34" s="108" t="s">
        <v>95</v>
      </c>
      <c r="E34" s="108" t="s">
        <v>136</v>
      </c>
      <c r="F34" s="109" t="s">
        <v>25</v>
      </c>
      <c r="G34" s="89">
        <v>11.59</v>
      </c>
      <c r="H34" s="90">
        <v>11.59</v>
      </c>
      <c r="I34" s="67">
        <f t="shared" si="0"/>
        <v>12980.8</v>
      </c>
      <c r="J34" s="68">
        <f t="shared" si="1"/>
        <v>791.8288</v>
      </c>
      <c r="K34" s="95">
        <v>0.8</v>
      </c>
      <c r="L34" s="68">
        <f t="shared" si="2"/>
        <v>633.46304</v>
      </c>
      <c r="M34" s="89">
        <f t="shared" si="3"/>
        <v>158.36576</v>
      </c>
      <c r="N34" s="96" t="s">
        <v>137</v>
      </c>
      <c r="O34" s="97" t="s">
        <v>27</v>
      </c>
      <c r="P34" s="99"/>
      <c r="Q34" s="104"/>
    </row>
    <row r="35" s="82" customFormat="1" ht="18.6" customHeight="1" spans="1:17">
      <c r="A35" s="84">
        <v>29</v>
      </c>
      <c r="B35" s="85" t="s">
        <v>138</v>
      </c>
      <c r="C35" s="92" t="s">
        <v>42</v>
      </c>
      <c r="D35" s="108" t="s">
        <v>66</v>
      </c>
      <c r="E35" s="108" t="s">
        <v>139</v>
      </c>
      <c r="F35" s="109" t="s">
        <v>25</v>
      </c>
      <c r="G35" s="89">
        <v>26.41</v>
      </c>
      <c r="H35" s="90">
        <v>26.41</v>
      </c>
      <c r="I35" s="67">
        <f t="shared" si="0"/>
        <v>29579.2</v>
      </c>
      <c r="J35" s="68">
        <f t="shared" si="1"/>
        <v>1804.3312</v>
      </c>
      <c r="K35" s="95">
        <v>0.8</v>
      </c>
      <c r="L35" s="68">
        <f t="shared" si="2"/>
        <v>1443.46496</v>
      </c>
      <c r="M35" s="89">
        <f t="shared" si="3"/>
        <v>360.86624</v>
      </c>
      <c r="N35" s="96" t="s">
        <v>140</v>
      </c>
      <c r="O35" s="97" t="s">
        <v>27</v>
      </c>
      <c r="P35" s="98"/>
      <c r="Q35" s="104"/>
    </row>
    <row r="36" s="82" customFormat="1" ht="18.6" customHeight="1" spans="1:17">
      <c r="A36" s="84">
        <v>30</v>
      </c>
      <c r="B36" s="85" t="s">
        <v>141</v>
      </c>
      <c r="C36" s="92" t="s">
        <v>42</v>
      </c>
      <c r="D36" s="108" t="s">
        <v>70</v>
      </c>
      <c r="E36" s="108" t="s">
        <v>142</v>
      </c>
      <c r="F36" s="109" t="s">
        <v>25</v>
      </c>
      <c r="G36" s="89">
        <v>15.5</v>
      </c>
      <c r="H36" s="90">
        <v>15.5</v>
      </c>
      <c r="I36" s="67">
        <f t="shared" si="0"/>
        <v>17360</v>
      </c>
      <c r="J36" s="68">
        <f t="shared" si="1"/>
        <v>1058.96</v>
      </c>
      <c r="K36" s="95">
        <v>0.8</v>
      </c>
      <c r="L36" s="68">
        <f t="shared" si="2"/>
        <v>847.168</v>
      </c>
      <c r="M36" s="89">
        <f t="shared" si="3"/>
        <v>211.792</v>
      </c>
      <c r="N36" s="96" t="s">
        <v>143</v>
      </c>
      <c r="O36" s="97" t="s">
        <v>27</v>
      </c>
      <c r="P36" s="98"/>
      <c r="Q36" s="104"/>
    </row>
    <row r="37" s="82" customFormat="1" ht="18.6" customHeight="1" spans="1:17">
      <c r="A37" s="84">
        <v>31</v>
      </c>
      <c r="B37" s="85" t="s">
        <v>144</v>
      </c>
      <c r="C37" s="92" t="s">
        <v>42</v>
      </c>
      <c r="D37" s="108" t="s">
        <v>95</v>
      </c>
      <c r="E37" s="108" t="s">
        <v>145</v>
      </c>
      <c r="F37" s="109" t="s">
        <v>25</v>
      </c>
      <c r="G37" s="89">
        <v>3</v>
      </c>
      <c r="H37" s="90">
        <v>3</v>
      </c>
      <c r="I37" s="67">
        <f t="shared" si="0"/>
        <v>3360</v>
      </c>
      <c r="J37" s="68">
        <f t="shared" si="1"/>
        <v>204.96</v>
      </c>
      <c r="K37" s="95">
        <v>0.8</v>
      </c>
      <c r="L37" s="68">
        <f t="shared" si="2"/>
        <v>163.968</v>
      </c>
      <c r="M37" s="89">
        <f t="shared" si="3"/>
        <v>40.992</v>
      </c>
      <c r="N37" s="96" t="s">
        <v>146</v>
      </c>
      <c r="O37" s="97" t="s">
        <v>27</v>
      </c>
      <c r="P37" s="98"/>
      <c r="Q37" s="104"/>
    </row>
    <row r="38" s="82" customFormat="1" ht="18.6" customHeight="1" spans="1:17">
      <c r="A38" s="84">
        <v>32</v>
      </c>
      <c r="B38" s="85" t="s">
        <v>147</v>
      </c>
      <c r="C38" s="92" t="s">
        <v>42</v>
      </c>
      <c r="D38" s="108" t="s">
        <v>70</v>
      </c>
      <c r="E38" s="108" t="s">
        <v>148</v>
      </c>
      <c r="F38" s="109" t="s">
        <v>25</v>
      </c>
      <c r="G38" s="89">
        <v>5</v>
      </c>
      <c r="H38" s="90">
        <v>5</v>
      </c>
      <c r="I38" s="67">
        <f t="shared" si="0"/>
        <v>5600</v>
      </c>
      <c r="J38" s="68">
        <f t="shared" si="1"/>
        <v>341.6</v>
      </c>
      <c r="K38" s="95">
        <v>0.8</v>
      </c>
      <c r="L38" s="68">
        <f t="shared" si="2"/>
        <v>273.28</v>
      </c>
      <c r="M38" s="89">
        <f t="shared" si="3"/>
        <v>68.32</v>
      </c>
      <c r="N38" s="96" t="s">
        <v>149</v>
      </c>
      <c r="O38" s="97" t="s">
        <v>27</v>
      </c>
      <c r="P38" s="98"/>
      <c r="Q38" s="104"/>
    </row>
    <row r="39" s="82" customFormat="1" ht="18.6" customHeight="1" spans="1:17">
      <c r="A39" s="84">
        <v>33</v>
      </c>
      <c r="B39" s="91" t="s">
        <v>150</v>
      </c>
      <c r="C39" s="92" t="s">
        <v>42</v>
      </c>
      <c r="D39" s="108" t="s">
        <v>151</v>
      </c>
      <c r="E39" s="108" t="s">
        <v>152</v>
      </c>
      <c r="F39" s="109" t="s">
        <v>25</v>
      </c>
      <c r="G39" s="89">
        <v>3</v>
      </c>
      <c r="H39" s="90">
        <v>3</v>
      </c>
      <c r="I39" s="67">
        <f t="shared" si="0"/>
        <v>3360</v>
      </c>
      <c r="J39" s="68">
        <f t="shared" si="1"/>
        <v>204.96</v>
      </c>
      <c r="K39" s="95">
        <v>0.8</v>
      </c>
      <c r="L39" s="68">
        <f t="shared" si="2"/>
        <v>163.968</v>
      </c>
      <c r="M39" s="89">
        <f t="shared" si="3"/>
        <v>40.992</v>
      </c>
      <c r="N39" s="96" t="s">
        <v>153</v>
      </c>
      <c r="O39" s="97" t="s">
        <v>27</v>
      </c>
      <c r="P39" s="98"/>
      <c r="Q39" s="104"/>
    </row>
    <row r="40" s="82" customFormat="1" ht="18.6" customHeight="1" spans="1:17">
      <c r="A40" s="84">
        <v>34</v>
      </c>
      <c r="B40" s="91" t="s">
        <v>154</v>
      </c>
      <c r="C40" s="92" t="s">
        <v>42</v>
      </c>
      <c r="D40" s="108" t="s">
        <v>155</v>
      </c>
      <c r="E40" s="108" t="s">
        <v>156</v>
      </c>
      <c r="F40" s="109" t="s">
        <v>25</v>
      </c>
      <c r="G40" s="89">
        <v>2.3</v>
      </c>
      <c r="H40" s="90">
        <v>2.3</v>
      </c>
      <c r="I40" s="67">
        <f t="shared" ref="I40:I84" si="4">G40*1120</f>
        <v>2576</v>
      </c>
      <c r="J40" s="68">
        <f t="shared" ref="J40:J84" si="5">G40*68.32</f>
        <v>157.136</v>
      </c>
      <c r="K40" s="95">
        <v>0.8</v>
      </c>
      <c r="L40" s="68">
        <f t="shared" ref="L40:L84" si="6">J40*K40</f>
        <v>125.7088</v>
      </c>
      <c r="M40" s="89">
        <f t="shared" ref="M40:M84" si="7">G40*13.664</f>
        <v>31.4272</v>
      </c>
      <c r="N40" s="96" t="s">
        <v>157</v>
      </c>
      <c r="O40" s="97" t="s">
        <v>27</v>
      </c>
      <c r="P40" s="98"/>
      <c r="Q40" s="104"/>
    </row>
    <row r="41" s="82" customFormat="1" ht="18.6" customHeight="1" spans="1:17">
      <c r="A41" s="84">
        <v>35</v>
      </c>
      <c r="B41" s="91" t="s">
        <v>158</v>
      </c>
      <c r="C41" s="92" t="s">
        <v>42</v>
      </c>
      <c r="D41" s="108" t="s">
        <v>112</v>
      </c>
      <c r="E41" s="108" t="s">
        <v>159</v>
      </c>
      <c r="F41" s="109" t="s">
        <v>25</v>
      </c>
      <c r="G41" s="89">
        <v>1.5</v>
      </c>
      <c r="H41" s="90">
        <v>1.5</v>
      </c>
      <c r="I41" s="67">
        <f t="shared" si="4"/>
        <v>1680</v>
      </c>
      <c r="J41" s="68">
        <f t="shared" si="5"/>
        <v>102.48</v>
      </c>
      <c r="K41" s="95">
        <v>0.8</v>
      </c>
      <c r="L41" s="68">
        <f t="shared" si="6"/>
        <v>81.984</v>
      </c>
      <c r="M41" s="89">
        <f t="shared" si="7"/>
        <v>20.496</v>
      </c>
      <c r="N41" s="96" t="s">
        <v>160</v>
      </c>
      <c r="O41" s="97" t="s">
        <v>27</v>
      </c>
      <c r="P41" s="98"/>
      <c r="Q41" s="104"/>
    </row>
    <row r="42" s="82" customFormat="1" ht="18.6" customHeight="1" spans="1:17">
      <c r="A42" s="84">
        <v>36</v>
      </c>
      <c r="B42" s="85" t="s">
        <v>161</v>
      </c>
      <c r="C42" s="92" t="s">
        <v>42</v>
      </c>
      <c r="D42" s="108" t="s">
        <v>112</v>
      </c>
      <c r="E42" s="108" t="s">
        <v>162</v>
      </c>
      <c r="F42" s="109" t="s">
        <v>25</v>
      </c>
      <c r="G42" s="89">
        <v>7.5</v>
      </c>
      <c r="H42" s="90">
        <v>7.5</v>
      </c>
      <c r="I42" s="67">
        <f t="shared" si="4"/>
        <v>8400</v>
      </c>
      <c r="J42" s="68">
        <f t="shared" si="5"/>
        <v>512.4</v>
      </c>
      <c r="K42" s="95">
        <v>0.8</v>
      </c>
      <c r="L42" s="68">
        <f t="shared" si="6"/>
        <v>409.92</v>
      </c>
      <c r="M42" s="89">
        <f t="shared" si="7"/>
        <v>102.48</v>
      </c>
      <c r="N42" s="96" t="s">
        <v>163</v>
      </c>
      <c r="O42" s="97" t="s">
        <v>27</v>
      </c>
      <c r="P42" s="98"/>
      <c r="Q42" s="104"/>
    </row>
    <row r="43" s="83" customFormat="1" ht="18.6" customHeight="1" spans="1:17">
      <c r="A43" s="84">
        <v>37</v>
      </c>
      <c r="B43" s="110" t="s">
        <v>164</v>
      </c>
      <c r="C43" s="92" t="s">
        <v>42</v>
      </c>
      <c r="D43" s="108" t="s">
        <v>62</v>
      </c>
      <c r="E43" s="108" t="s">
        <v>165</v>
      </c>
      <c r="F43" s="109" t="s">
        <v>25</v>
      </c>
      <c r="G43" s="89">
        <v>10</v>
      </c>
      <c r="H43" s="90">
        <v>10</v>
      </c>
      <c r="I43" s="67">
        <f t="shared" si="4"/>
        <v>11200</v>
      </c>
      <c r="J43" s="68">
        <f t="shared" si="5"/>
        <v>683.2</v>
      </c>
      <c r="K43" s="95">
        <v>0.8</v>
      </c>
      <c r="L43" s="68">
        <f t="shared" si="6"/>
        <v>546.56</v>
      </c>
      <c r="M43" s="89">
        <f t="shared" si="7"/>
        <v>136.64</v>
      </c>
      <c r="N43" s="96" t="s">
        <v>166</v>
      </c>
      <c r="O43" s="97" t="s">
        <v>27</v>
      </c>
      <c r="P43" s="98"/>
      <c r="Q43" s="105"/>
    </row>
    <row r="44" s="82" customFormat="1" ht="18.6" customHeight="1" spans="1:17">
      <c r="A44" s="84">
        <v>38</v>
      </c>
      <c r="B44" s="85" t="s">
        <v>167</v>
      </c>
      <c r="C44" s="92" t="s">
        <v>42</v>
      </c>
      <c r="D44" s="108" t="s">
        <v>62</v>
      </c>
      <c r="E44" s="108" t="s">
        <v>168</v>
      </c>
      <c r="F44" s="109" t="s">
        <v>25</v>
      </c>
      <c r="G44" s="89">
        <v>20</v>
      </c>
      <c r="H44" s="90">
        <v>20</v>
      </c>
      <c r="I44" s="67">
        <f t="shared" si="4"/>
        <v>22400</v>
      </c>
      <c r="J44" s="68">
        <f t="shared" si="5"/>
        <v>1366.4</v>
      </c>
      <c r="K44" s="95">
        <v>0.8</v>
      </c>
      <c r="L44" s="68">
        <f t="shared" si="6"/>
        <v>1093.12</v>
      </c>
      <c r="M44" s="89">
        <f t="shared" si="7"/>
        <v>273.28</v>
      </c>
      <c r="N44" s="96" t="s">
        <v>169</v>
      </c>
      <c r="O44" s="97" t="s">
        <v>27</v>
      </c>
      <c r="P44" s="98"/>
      <c r="Q44" s="104"/>
    </row>
    <row r="45" s="107" customFormat="1" ht="18.6" customHeight="1" spans="1:17">
      <c r="A45" s="84">
        <v>39</v>
      </c>
      <c r="B45" s="91" t="s">
        <v>170</v>
      </c>
      <c r="C45" s="92" t="s">
        <v>42</v>
      </c>
      <c r="D45" s="108" t="s">
        <v>66</v>
      </c>
      <c r="E45" s="108" t="s">
        <v>171</v>
      </c>
      <c r="F45" s="109" t="s">
        <v>25</v>
      </c>
      <c r="G45" s="93">
        <v>9</v>
      </c>
      <c r="H45" s="94">
        <v>9</v>
      </c>
      <c r="I45" s="67">
        <f t="shared" si="4"/>
        <v>10080</v>
      </c>
      <c r="J45" s="68">
        <f t="shared" si="5"/>
        <v>614.88</v>
      </c>
      <c r="K45" s="95">
        <v>0.8</v>
      </c>
      <c r="L45" s="68">
        <f t="shared" si="6"/>
        <v>491.904</v>
      </c>
      <c r="M45" s="89">
        <f t="shared" si="7"/>
        <v>122.976</v>
      </c>
      <c r="N45" s="96" t="s">
        <v>172</v>
      </c>
      <c r="O45" s="97" t="s">
        <v>27</v>
      </c>
      <c r="P45" s="111"/>
      <c r="Q45" s="112"/>
    </row>
    <row r="46" s="107" customFormat="1" ht="18.6" customHeight="1" spans="1:17">
      <c r="A46" s="84">
        <v>40</v>
      </c>
      <c r="B46" s="91" t="s">
        <v>173</v>
      </c>
      <c r="C46" s="92" t="s">
        <v>42</v>
      </c>
      <c r="D46" s="108" t="s">
        <v>174</v>
      </c>
      <c r="E46" s="108" t="s">
        <v>175</v>
      </c>
      <c r="F46" s="109" t="s">
        <v>25</v>
      </c>
      <c r="G46" s="93">
        <v>4.6</v>
      </c>
      <c r="H46" s="94">
        <v>4.6</v>
      </c>
      <c r="I46" s="67">
        <f t="shared" si="4"/>
        <v>5152</v>
      </c>
      <c r="J46" s="68">
        <f t="shared" si="5"/>
        <v>314.272</v>
      </c>
      <c r="K46" s="95">
        <v>0.8</v>
      </c>
      <c r="L46" s="68">
        <f t="shared" si="6"/>
        <v>251.4176</v>
      </c>
      <c r="M46" s="89">
        <f t="shared" si="7"/>
        <v>62.8544</v>
      </c>
      <c r="N46" s="96" t="s">
        <v>176</v>
      </c>
      <c r="O46" s="97" t="s">
        <v>27</v>
      </c>
      <c r="P46" s="111"/>
      <c r="Q46" s="112"/>
    </row>
    <row r="47" s="82" customFormat="1" ht="18.6" customHeight="1" spans="1:17">
      <c r="A47" s="84">
        <v>41</v>
      </c>
      <c r="B47" s="85" t="s">
        <v>177</v>
      </c>
      <c r="C47" s="92" t="s">
        <v>42</v>
      </c>
      <c r="D47" s="108" t="s">
        <v>58</v>
      </c>
      <c r="E47" s="108" t="s">
        <v>178</v>
      </c>
      <c r="F47" s="109" t="s">
        <v>25</v>
      </c>
      <c r="G47" s="89">
        <v>13.73</v>
      </c>
      <c r="H47" s="90">
        <v>13.73</v>
      </c>
      <c r="I47" s="67">
        <f t="shared" si="4"/>
        <v>15377.6</v>
      </c>
      <c r="J47" s="68">
        <f t="shared" si="5"/>
        <v>938.0336</v>
      </c>
      <c r="K47" s="95">
        <v>0.8</v>
      </c>
      <c r="L47" s="68">
        <f t="shared" si="6"/>
        <v>750.42688</v>
      </c>
      <c r="M47" s="89">
        <f t="shared" si="7"/>
        <v>187.60672</v>
      </c>
      <c r="N47" s="96" t="s">
        <v>179</v>
      </c>
      <c r="O47" s="97" t="s">
        <v>27</v>
      </c>
      <c r="P47" s="98"/>
      <c r="Q47" s="104"/>
    </row>
    <row r="48" s="82" customFormat="1" ht="18.6" customHeight="1" spans="1:17">
      <c r="A48" s="84">
        <v>42</v>
      </c>
      <c r="B48" s="85" t="s">
        <v>180</v>
      </c>
      <c r="C48" s="92" t="s">
        <v>42</v>
      </c>
      <c r="D48" s="108" t="s">
        <v>58</v>
      </c>
      <c r="E48" s="108" t="s">
        <v>181</v>
      </c>
      <c r="F48" s="109" t="s">
        <v>25</v>
      </c>
      <c r="G48" s="89">
        <v>17.3</v>
      </c>
      <c r="H48" s="90">
        <v>17.3</v>
      </c>
      <c r="I48" s="67">
        <f t="shared" si="4"/>
        <v>19376</v>
      </c>
      <c r="J48" s="68">
        <f t="shared" si="5"/>
        <v>1181.936</v>
      </c>
      <c r="K48" s="95">
        <v>0.8</v>
      </c>
      <c r="L48" s="68">
        <f t="shared" si="6"/>
        <v>945.5488</v>
      </c>
      <c r="M48" s="89">
        <f t="shared" si="7"/>
        <v>236.3872</v>
      </c>
      <c r="N48" s="96" t="s">
        <v>182</v>
      </c>
      <c r="O48" s="97" t="s">
        <v>27</v>
      </c>
      <c r="P48" s="98"/>
      <c r="Q48" s="104"/>
    </row>
    <row r="49" s="82" customFormat="1" ht="18.6" customHeight="1" spans="1:17">
      <c r="A49" s="84">
        <v>43</v>
      </c>
      <c r="B49" s="85" t="s">
        <v>183</v>
      </c>
      <c r="C49" s="92" t="s">
        <v>42</v>
      </c>
      <c r="D49" s="108" t="s">
        <v>184</v>
      </c>
      <c r="E49" s="108" t="s">
        <v>185</v>
      </c>
      <c r="F49" s="109" t="s">
        <v>25</v>
      </c>
      <c r="G49" s="89">
        <v>1</v>
      </c>
      <c r="H49" s="90">
        <v>1</v>
      </c>
      <c r="I49" s="67">
        <f t="shared" si="4"/>
        <v>1120</v>
      </c>
      <c r="J49" s="68">
        <f t="shared" si="5"/>
        <v>68.32</v>
      </c>
      <c r="K49" s="95">
        <v>0.8</v>
      </c>
      <c r="L49" s="68">
        <f t="shared" si="6"/>
        <v>54.656</v>
      </c>
      <c r="M49" s="89">
        <f t="shared" si="7"/>
        <v>13.664</v>
      </c>
      <c r="N49" s="96" t="s">
        <v>186</v>
      </c>
      <c r="O49" s="97" t="s">
        <v>27</v>
      </c>
      <c r="P49" s="98"/>
      <c r="Q49" s="104"/>
    </row>
    <row r="50" s="82" customFormat="1" ht="18.6" customHeight="1" spans="1:17">
      <c r="A50" s="84">
        <v>44</v>
      </c>
      <c r="B50" s="85" t="s">
        <v>187</v>
      </c>
      <c r="C50" s="92" t="s">
        <v>42</v>
      </c>
      <c r="D50" s="108" t="s">
        <v>81</v>
      </c>
      <c r="E50" s="108" t="s">
        <v>188</v>
      </c>
      <c r="F50" s="109" t="s">
        <v>25</v>
      </c>
      <c r="G50" s="89">
        <v>3</v>
      </c>
      <c r="H50" s="90">
        <v>3</v>
      </c>
      <c r="I50" s="67">
        <f t="shared" si="4"/>
        <v>3360</v>
      </c>
      <c r="J50" s="68">
        <f t="shared" si="5"/>
        <v>204.96</v>
      </c>
      <c r="K50" s="95">
        <v>0.8</v>
      </c>
      <c r="L50" s="68">
        <f t="shared" si="6"/>
        <v>163.968</v>
      </c>
      <c r="M50" s="89">
        <f t="shared" si="7"/>
        <v>40.992</v>
      </c>
      <c r="N50" s="96" t="s">
        <v>189</v>
      </c>
      <c r="O50" s="97" t="s">
        <v>27</v>
      </c>
      <c r="P50" s="98"/>
      <c r="Q50" s="104"/>
    </row>
    <row r="51" s="82" customFormat="1" ht="18.6" customHeight="1" spans="1:17">
      <c r="A51" s="84">
        <v>45</v>
      </c>
      <c r="B51" s="85" t="s">
        <v>190</v>
      </c>
      <c r="C51" s="92" t="s">
        <v>42</v>
      </c>
      <c r="D51" s="108" t="s">
        <v>133</v>
      </c>
      <c r="E51" s="108" t="s">
        <v>191</v>
      </c>
      <c r="F51" s="109" t="s">
        <v>25</v>
      </c>
      <c r="G51" s="89">
        <v>1</v>
      </c>
      <c r="H51" s="90">
        <v>1</v>
      </c>
      <c r="I51" s="67">
        <f t="shared" si="4"/>
        <v>1120</v>
      </c>
      <c r="J51" s="68">
        <f t="shared" si="5"/>
        <v>68.32</v>
      </c>
      <c r="K51" s="95">
        <v>0.8</v>
      </c>
      <c r="L51" s="68">
        <f t="shared" si="6"/>
        <v>54.656</v>
      </c>
      <c r="M51" s="89">
        <f t="shared" si="7"/>
        <v>13.664</v>
      </c>
      <c r="N51" s="96" t="s">
        <v>192</v>
      </c>
      <c r="O51" s="97" t="s">
        <v>27</v>
      </c>
      <c r="P51" s="98"/>
      <c r="Q51" s="104"/>
    </row>
    <row r="52" s="82" customFormat="1" ht="18.6" customHeight="1" spans="1:17">
      <c r="A52" s="84">
        <v>46</v>
      </c>
      <c r="B52" s="85" t="s">
        <v>193</v>
      </c>
      <c r="C52" s="92" t="s">
        <v>42</v>
      </c>
      <c r="D52" s="108" t="s">
        <v>50</v>
      </c>
      <c r="E52" s="108" t="s">
        <v>194</v>
      </c>
      <c r="F52" s="109" t="s">
        <v>25</v>
      </c>
      <c r="G52" s="89">
        <v>1.5</v>
      </c>
      <c r="H52" s="90">
        <v>1.5</v>
      </c>
      <c r="I52" s="67">
        <f t="shared" si="4"/>
        <v>1680</v>
      </c>
      <c r="J52" s="68">
        <f t="shared" si="5"/>
        <v>102.48</v>
      </c>
      <c r="K52" s="95">
        <v>0.8</v>
      </c>
      <c r="L52" s="68">
        <f t="shared" si="6"/>
        <v>81.984</v>
      </c>
      <c r="M52" s="89">
        <f t="shared" si="7"/>
        <v>20.496</v>
      </c>
      <c r="N52" s="96" t="s">
        <v>195</v>
      </c>
      <c r="O52" s="97" t="s">
        <v>27</v>
      </c>
      <c r="P52" s="98"/>
      <c r="Q52" s="104"/>
    </row>
    <row r="53" s="82" customFormat="1" ht="18.6" customHeight="1" spans="1:17">
      <c r="A53" s="84">
        <v>47</v>
      </c>
      <c r="B53" s="85" t="s">
        <v>196</v>
      </c>
      <c r="C53" s="92" t="s">
        <v>42</v>
      </c>
      <c r="D53" s="108" t="s">
        <v>197</v>
      </c>
      <c r="E53" s="108" t="s">
        <v>198</v>
      </c>
      <c r="F53" s="109" t="s">
        <v>25</v>
      </c>
      <c r="G53" s="89">
        <v>1.2</v>
      </c>
      <c r="H53" s="90">
        <v>1.2</v>
      </c>
      <c r="I53" s="67">
        <f t="shared" si="4"/>
        <v>1344</v>
      </c>
      <c r="J53" s="68">
        <f t="shared" si="5"/>
        <v>81.984</v>
      </c>
      <c r="K53" s="95">
        <v>0.8</v>
      </c>
      <c r="L53" s="68">
        <f t="shared" si="6"/>
        <v>65.5872</v>
      </c>
      <c r="M53" s="89">
        <f t="shared" si="7"/>
        <v>16.3968</v>
      </c>
      <c r="N53" s="96" t="s">
        <v>199</v>
      </c>
      <c r="O53" s="97" t="s">
        <v>27</v>
      </c>
      <c r="P53" s="98"/>
      <c r="Q53" s="104"/>
    </row>
    <row r="54" s="82" customFormat="1" ht="18.6" customHeight="1" spans="1:17">
      <c r="A54" s="84">
        <v>48</v>
      </c>
      <c r="B54" s="85" t="s">
        <v>200</v>
      </c>
      <c r="C54" s="92" t="s">
        <v>42</v>
      </c>
      <c r="D54" s="108" t="s">
        <v>33</v>
      </c>
      <c r="E54" s="108" t="s">
        <v>201</v>
      </c>
      <c r="F54" s="109" t="s">
        <v>25</v>
      </c>
      <c r="G54" s="89">
        <v>30</v>
      </c>
      <c r="H54" s="90">
        <v>30</v>
      </c>
      <c r="I54" s="67">
        <f t="shared" si="4"/>
        <v>33600</v>
      </c>
      <c r="J54" s="68">
        <f t="shared" si="5"/>
        <v>2049.6</v>
      </c>
      <c r="K54" s="95">
        <v>0.8</v>
      </c>
      <c r="L54" s="68">
        <f t="shared" si="6"/>
        <v>1639.68</v>
      </c>
      <c r="M54" s="89">
        <f t="shared" si="7"/>
        <v>409.92</v>
      </c>
      <c r="N54" s="96" t="s">
        <v>202</v>
      </c>
      <c r="O54" s="97" t="s">
        <v>27</v>
      </c>
      <c r="P54" s="98"/>
      <c r="Q54" s="104"/>
    </row>
    <row r="55" s="82" customFormat="1" ht="18.6" customHeight="1" spans="1:17">
      <c r="A55" s="84">
        <v>49</v>
      </c>
      <c r="B55" s="85" t="s">
        <v>203</v>
      </c>
      <c r="C55" s="92" t="s">
        <v>42</v>
      </c>
      <c r="D55" s="108" t="s">
        <v>133</v>
      </c>
      <c r="E55" s="108" t="s">
        <v>204</v>
      </c>
      <c r="F55" s="109" t="s">
        <v>25</v>
      </c>
      <c r="G55" s="89">
        <v>4</v>
      </c>
      <c r="H55" s="90">
        <v>4</v>
      </c>
      <c r="I55" s="67">
        <f t="shared" si="4"/>
        <v>4480</v>
      </c>
      <c r="J55" s="68">
        <f t="shared" si="5"/>
        <v>273.28</v>
      </c>
      <c r="K55" s="95">
        <v>0.8</v>
      </c>
      <c r="L55" s="68">
        <f t="shared" si="6"/>
        <v>218.624</v>
      </c>
      <c r="M55" s="89">
        <f t="shared" si="7"/>
        <v>54.656</v>
      </c>
      <c r="N55" s="96" t="s">
        <v>205</v>
      </c>
      <c r="O55" s="97" t="s">
        <v>27</v>
      </c>
      <c r="P55" s="98"/>
      <c r="Q55" s="104"/>
    </row>
    <row r="56" s="82" customFormat="1" ht="18.6" customHeight="1" spans="1:17">
      <c r="A56" s="84">
        <v>50</v>
      </c>
      <c r="B56" s="85" t="s">
        <v>206</v>
      </c>
      <c r="C56" s="92" t="s">
        <v>42</v>
      </c>
      <c r="D56" s="108" t="s">
        <v>43</v>
      </c>
      <c r="E56" s="108" t="s">
        <v>207</v>
      </c>
      <c r="F56" s="109" t="s">
        <v>25</v>
      </c>
      <c r="G56" s="89">
        <v>4</v>
      </c>
      <c r="H56" s="90">
        <v>4</v>
      </c>
      <c r="I56" s="67">
        <f t="shared" si="4"/>
        <v>4480</v>
      </c>
      <c r="J56" s="68">
        <f t="shared" si="5"/>
        <v>273.28</v>
      </c>
      <c r="K56" s="95">
        <v>0.8</v>
      </c>
      <c r="L56" s="68">
        <f t="shared" si="6"/>
        <v>218.624</v>
      </c>
      <c r="M56" s="89">
        <f t="shared" si="7"/>
        <v>54.656</v>
      </c>
      <c r="N56" s="96" t="s">
        <v>208</v>
      </c>
      <c r="O56" s="97" t="s">
        <v>27</v>
      </c>
      <c r="P56" s="98"/>
      <c r="Q56" s="104"/>
    </row>
    <row r="57" s="82" customFormat="1" ht="18.6" customHeight="1" spans="1:17">
      <c r="A57" s="84">
        <v>51</v>
      </c>
      <c r="B57" s="85" t="s">
        <v>209</v>
      </c>
      <c r="C57" s="92" t="s">
        <v>42</v>
      </c>
      <c r="D57" s="108" t="s">
        <v>210</v>
      </c>
      <c r="E57" s="108" t="s">
        <v>211</v>
      </c>
      <c r="F57" s="109" t="s">
        <v>25</v>
      </c>
      <c r="G57" s="89">
        <v>5</v>
      </c>
      <c r="H57" s="90">
        <v>5</v>
      </c>
      <c r="I57" s="67">
        <f t="shared" si="4"/>
        <v>5600</v>
      </c>
      <c r="J57" s="68">
        <f t="shared" si="5"/>
        <v>341.6</v>
      </c>
      <c r="K57" s="95">
        <v>0.8</v>
      </c>
      <c r="L57" s="68">
        <f t="shared" si="6"/>
        <v>273.28</v>
      </c>
      <c r="M57" s="89">
        <f t="shared" si="7"/>
        <v>68.32</v>
      </c>
      <c r="N57" s="96" t="s">
        <v>212</v>
      </c>
      <c r="O57" s="97" t="s">
        <v>27</v>
      </c>
      <c r="P57" s="98"/>
      <c r="Q57" s="104"/>
    </row>
    <row r="58" s="82" customFormat="1" ht="18.6" customHeight="1" spans="1:17">
      <c r="A58" s="84">
        <v>52</v>
      </c>
      <c r="B58" s="85" t="s">
        <v>213</v>
      </c>
      <c r="C58" s="92" t="s">
        <v>42</v>
      </c>
      <c r="D58" s="108" t="s">
        <v>77</v>
      </c>
      <c r="E58" s="108" t="s">
        <v>214</v>
      </c>
      <c r="F58" s="109" t="s">
        <v>25</v>
      </c>
      <c r="G58" s="89">
        <v>3</v>
      </c>
      <c r="H58" s="90">
        <v>3</v>
      </c>
      <c r="I58" s="67">
        <f t="shared" si="4"/>
        <v>3360</v>
      </c>
      <c r="J58" s="68">
        <f t="shared" si="5"/>
        <v>204.96</v>
      </c>
      <c r="K58" s="95">
        <v>0.8</v>
      </c>
      <c r="L58" s="68">
        <f t="shared" si="6"/>
        <v>163.968</v>
      </c>
      <c r="M58" s="89">
        <f t="shared" si="7"/>
        <v>40.992</v>
      </c>
      <c r="N58" s="96" t="s">
        <v>215</v>
      </c>
      <c r="O58" s="97" t="s">
        <v>27</v>
      </c>
      <c r="P58" s="98"/>
      <c r="Q58" s="104"/>
    </row>
    <row r="59" s="82" customFormat="1" ht="18.6" customHeight="1" spans="1:17">
      <c r="A59" s="84">
        <v>53</v>
      </c>
      <c r="B59" s="85" t="s">
        <v>216</v>
      </c>
      <c r="C59" s="92" t="s">
        <v>42</v>
      </c>
      <c r="D59" s="108" t="s">
        <v>217</v>
      </c>
      <c r="E59" s="108" t="s">
        <v>218</v>
      </c>
      <c r="F59" s="109" t="s">
        <v>25</v>
      </c>
      <c r="G59" s="89">
        <v>2</v>
      </c>
      <c r="H59" s="90">
        <v>2</v>
      </c>
      <c r="I59" s="67">
        <f t="shared" si="4"/>
        <v>2240</v>
      </c>
      <c r="J59" s="68">
        <f t="shared" si="5"/>
        <v>136.64</v>
      </c>
      <c r="K59" s="95">
        <v>0.8</v>
      </c>
      <c r="L59" s="68">
        <f t="shared" si="6"/>
        <v>109.312</v>
      </c>
      <c r="M59" s="89">
        <f t="shared" si="7"/>
        <v>27.328</v>
      </c>
      <c r="N59" s="96" t="s">
        <v>219</v>
      </c>
      <c r="O59" s="97" t="s">
        <v>27</v>
      </c>
      <c r="P59" s="99"/>
      <c r="Q59" s="104"/>
    </row>
    <row r="60" s="82" customFormat="1" ht="18.6" customHeight="1" spans="1:17">
      <c r="A60" s="84">
        <v>54</v>
      </c>
      <c r="B60" s="85" t="s">
        <v>220</v>
      </c>
      <c r="C60" s="92" t="s">
        <v>42</v>
      </c>
      <c r="D60" s="108" t="s">
        <v>95</v>
      </c>
      <c r="E60" s="108" t="s">
        <v>221</v>
      </c>
      <c r="F60" s="109" t="s">
        <v>25</v>
      </c>
      <c r="G60" s="89">
        <v>1.6</v>
      </c>
      <c r="H60" s="90">
        <v>1.6</v>
      </c>
      <c r="I60" s="67">
        <f t="shared" si="4"/>
        <v>1792</v>
      </c>
      <c r="J60" s="68">
        <f t="shared" si="5"/>
        <v>109.312</v>
      </c>
      <c r="K60" s="95">
        <v>0.8</v>
      </c>
      <c r="L60" s="68">
        <f t="shared" si="6"/>
        <v>87.4496</v>
      </c>
      <c r="M60" s="89">
        <f t="shared" si="7"/>
        <v>21.8624</v>
      </c>
      <c r="N60" s="96" t="s">
        <v>222</v>
      </c>
      <c r="O60" s="97" t="s">
        <v>27</v>
      </c>
      <c r="P60" s="98"/>
      <c r="Q60" s="104"/>
    </row>
    <row r="61" s="82" customFormat="1" ht="18.6" customHeight="1" spans="1:17">
      <c r="A61" s="84">
        <v>55</v>
      </c>
      <c r="B61" s="85" t="s">
        <v>223</v>
      </c>
      <c r="C61" s="92" t="s">
        <v>42</v>
      </c>
      <c r="D61" s="108" t="s">
        <v>224</v>
      </c>
      <c r="E61" s="108" t="s">
        <v>204</v>
      </c>
      <c r="F61" s="109" t="s">
        <v>25</v>
      </c>
      <c r="G61" s="89">
        <v>1.6</v>
      </c>
      <c r="H61" s="90">
        <v>1.6</v>
      </c>
      <c r="I61" s="67">
        <f t="shared" si="4"/>
        <v>1792</v>
      </c>
      <c r="J61" s="68">
        <f t="shared" si="5"/>
        <v>109.312</v>
      </c>
      <c r="K61" s="95">
        <v>0.8</v>
      </c>
      <c r="L61" s="68">
        <f t="shared" si="6"/>
        <v>87.4496</v>
      </c>
      <c r="M61" s="89">
        <f t="shared" si="7"/>
        <v>21.8624</v>
      </c>
      <c r="N61" s="96" t="s">
        <v>225</v>
      </c>
      <c r="O61" s="97" t="s">
        <v>27</v>
      </c>
      <c r="P61" s="98"/>
      <c r="Q61" s="104"/>
    </row>
    <row r="62" s="82" customFormat="1" ht="18.6" customHeight="1" spans="1:17">
      <c r="A62" s="84">
        <v>56</v>
      </c>
      <c r="B62" s="85" t="s">
        <v>226</v>
      </c>
      <c r="C62" s="92" t="s">
        <v>42</v>
      </c>
      <c r="D62" s="108" t="s">
        <v>66</v>
      </c>
      <c r="E62" s="108" t="s">
        <v>227</v>
      </c>
      <c r="F62" s="109" t="s">
        <v>25</v>
      </c>
      <c r="G62" s="89">
        <v>3</v>
      </c>
      <c r="H62" s="90">
        <v>3</v>
      </c>
      <c r="I62" s="67">
        <f t="shared" si="4"/>
        <v>3360</v>
      </c>
      <c r="J62" s="68">
        <f t="shared" si="5"/>
        <v>204.96</v>
      </c>
      <c r="K62" s="95">
        <v>0.8</v>
      </c>
      <c r="L62" s="68">
        <f t="shared" si="6"/>
        <v>163.968</v>
      </c>
      <c r="M62" s="89">
        <f t="shared" si="7"/>
        <v>40.992</v>
      </c>
      <c r="N62" s="96" t="s">
        <v>228</v>
      </c>
      <c r="O62" s="97" t="s">
        <v>27</v>
      </c>
      <c r="P62" s="98"/>
      <c r="Q62" s="104"/>
    </row>
    <row r="63" s="82" customFormat="1" ht="18.6" customHeight="1" spans="1:17">
      <c r="A63" s="84">
        <v>57</v>
      </c>
      <c r="B63" s="85" t="s">
        <v>229</v>
      </c>
      <c r="C63" s="92" t="s">
        <v>42</v>
      </c>
      <c r="D63" s="108" t="s">
        <v>230</v>
      </c>
      <c r="E63" s="108" t="s">
        <v>231</v>
      </c>
      <c r="F63" s="109" t="s">
        <v>25</v>
      </c>
      <c r="G63" s="89">
        <v>1.6</v>
      </c>
      <c r="H63" s="90">
        <v>1.6</v>
      </c>
      <c r="I63" s="67">
        <f t="shared" si="4"/>
        <v>1792</v>
      </c>
      <c r="J63" s="68">
        <f t="shared" si="5"/>
        <v>109.312</v>
      </c>
      <c r="K63" s="95">
        <v>0.8</v>
      </c>
      <c r="L63" s="68">
        <f t="shared" si="6"/>
        <v>87.4496</v>
      </c>
      <c r="M63" s="89">
        <f t="shared" si="7"/>
        <v>21.8624</v>
      </c>
      <c r="N63" s="96" t="s">
        <v>232</v>
      </c>
      <c r="O63" s="97" t="s">
        <v>27</v>
      </c>
      <c r="P63" s="103"/>
      <c r="Q63" s="103"/>
    </row>
    <row r="64" s="82" customFormat="1" ht="18.6" customHeight="1" spans="1:17">
      <c r="A64" s="84">
        <v>58</v>
      </c>
      <c r="B64" s="85" t="s">
        <v>233</v>
      </c>
      <c r="C64" s="92" t="s">
        <v>42</v>
      </c>
      <c r="D64" s="108" t="s">
        <v>50</v>
      </c>
      <c r="E64" s="108" t="s">
        <v>234</v>
      </c>
      <c r="F64" s="109" t="s">
        <v>25</v>
      </c>
      <c r="G64" s="89">
        <v>1.6</v>
      </c>
      <c r="H64" s="90">
        <v>1.6</v>
      </c>
      <c r="I64" s="67">
        <f t="shared" si="4"/>
        <v>1792</v>
      </c>
      <c r="J64" s="68">
        <f t="shared" si="5"/>
        <v>109.312</v>
      </c>
      <c r="K64" s="95">
        <v>0.8</v>
      </c>
      <c r="L64" s="68">
        <f t="shared" si="6"/>
        <v>87.4496</v>
      </c>
      <c r="M64" s="89">
        <f t="shared" si="7"/>
        <v>21.8624</v>
      </c>
      <c r="N64" s="96" t="s">
        <v>235</v>
      </c>
      <c r="O64" s="97" t="s">
        <v>27</v>
      </c>
      <c r="P64" s="103"/>
      <c r="Q64" s="103"/>
    </row>
    <row r="65" s="82" customFormat="1" ht="18.6" customHeight="1" spans="1:17">
      <c r="A65" s="84">
        <v>59</v>
      </c>
      <c r="B65" s="85" t="s">
        <v>236</v>
      </c>
      <c r="C65" s="92" t="s">
        <v>42</v>
      </c>
      <c r="D65" s="108" t="s">
        <v>58</v>
      </c>
      <c r="E65" s="108" t="s">
        <v>237</v>
      </c>
      <c r="F65" s="109" t="s">
        <v>25</v>
      </c>
      <c r="G65" s="89">
        <v>1.1</v>
      </c>
      <c r="H65" s="90">
        <v>1.1</v>
      </c>
      <c r="I65" s="67">
        <f t="shared" si="4"/>
        <v>1232</v>
      </c>
      <c r="J65" s="68">
        <f t="shared" si="5"/>
        <v>75.152</v>
      </c>
      <c r="K65" s="95">
        <v>0.8</v>
      </c>
      <c r="L65" s="68">
        <f t="shared" si="6"/>
        <v>60.1216</v>
      </c>
      <c r="M65" s="89">
        <f t="shared" si="7"/>
        <v>15.0304</v>
      </c>
      <c r="N65" s="96" t="s">
        <v>238</v>
      </c>
      <c r="O65" s="97" t="s">
        <v>27</v>
      </c>
      <c r="P65" s="103"/>
      <c r="Q65" s="103"/>
    </row>
    <row r="66" s="82" customFormat="1" ht="18.6" customHeight="1" spans="1:17">
      <c r="A66" s="84">
        <v>60</v>
      </c>
      <c r="B66" s="85" t="s">
        <v>239</v>
      </c>
      <c r="C66" s="92" t="s">
        <v>42</v>
      </c>
      <c r="D66" s="108" t="s">
        <v>155</v>
      </c>
      <c r="E66" s="108" t="s">
        <v>240</v>
      </c>
      <c r="F66" s="109" t="s">
        <v>25</v>
      </c>
      <c r="G66" s="89">
        <v>5</v>
      </c>
      <c r="H66" s="90">
        <v>5</v>
      </c>
      <c r="I66" s="67">
        <f t="shared" si="4"/>
        <v>5600</v>
      </c>
      <c r="J66" s="68">
        <f t="shared" si="5"/>
        <v>341.6</v>
      </c>
      <c r="K66" s="95">
        <v>0.8</v>
      </c>
      <c r="L66" s="68">
        <f t="shared" si="6"/>
        <v>273.28</v>
      </c>
      <c r="M66" s="89">
        <f t="shared" si="7"/>
        <v>68.32</v>
      </c>
      <c r="N66" s="96" t="s">
        <v>241</v>
      </c>
      <c r="O66" s="97" t="s">
        <v>27</v>
      </c>
      <c r="P66" s="103"/>
      <c r="Q66" s="103"/>
    </row>
    <row r="67" s="82" customFormat="1" ht="18.6" customHeight="1" spans="1:17">
      <c r="A67" s="84">
        <v>61</v>
      </c>
      <c r="B67" s="85" t="s">
        <v>242</v>
      </c>
      <c r="C67" s="92" t="s">
        <v>42</v>
      </c>
      <c r="D67" s="108" t="s">
        <v>58</v>
      </c>
      <c r="E67" s="108" t="s">
        <v>243</v>
      </c>
      <c r="F67" s="109" t="s">
        <v>25</v>
      </c>
      <c r="G67" s="89">
        <v>2</v>
      </c>
      <c r="H67" s="90">
        <v>2</v>
      </c>
      <c r="I67" s="67">
        <f t="shared" si="4"/>
        <v>2240</v>
      </c>
      <c r="J67" s="68">
        <f t="shared" si="5"/>
        <v>136.64</v>
      </c>
      <c r="K67" s="95">
        <v>0.8</v>
      </c>
      <c r="L67" s="68">
        <f t="shared" si="6"/>
        <v>109.312</v>
      </c>
      <c r="M67" s="89">
        <f t="shared" si="7"/>
        <v>27.328</v>
      </c>
      <c r="N67" s="96" t="s">
        <v>244</v>
      </c>
      <c r="O67" s="97" t="s">
        <v>27</v>
      </c>
      <c r="P67" s="103"/>
      <c r="Q67" s="103"/>
    </row>
    <row r="68" s="82" customFormat="1" ht="18.6" customHeight="1" spans="1:17">
      <c r="A68" s="84">
        <v>62</v>
      </c>
      <c r="B68" s="85" t="s">
        <v>245</v>
      </c>
      <c r="C68" s="92" t="s">
        <v>42</v>
      </c>
      <c r="D68" s="108" t="s">
        <v>81</v>
      </c>
      <c r="E68" s="108" t="s">
        <v>246</v>
      </c>
      <c r="F68" s="109" t="s">
        <v>25</v>
      </c>
      <c r="G68" s="89">
        <v>13.7</v>
      </c>
      <c r="H68" s="90">
        <v>13.7</v>
      </c>
      <c r="I68" s="67">
        <f t="shared" si="4"/>
        <v>15344</v>
      </c>
      <c r="J68" s="68">
        <f t="shared" si="5"/>
        <v>935.984</v>
      </c>
      <c r="K68" s="95">
        <v>0.8</v>
      </c>
      <c r="L68" s="68">
        <f t="shared" si="6"/>
        <v>748.7872</v>
      </c>
      <c r="M68" s="89">
        <f t="shared" si="7"/>
        <v>187.1968</v>
      </c>
      <c r="N68" s="96" t="s">
        <v>247</v>
      </c>
      <c r="O68" s="97" t="s">
        <v>27</v>
      </c>
      <c r="P68" s="103"/>
      <c r="Q68" s="103"/>
    </row>
    <row r="69" s="82" customFormat="1" ht="18.6" customHeight="1" spans="1:17">
      <c r="A69" s="84">
        <v>63</v>
      </c>
      <c r="B69" s="85" t="s">
        <v>248</v>
      </c>
      <c r="C69" s="92" t="s">
        <v>42</v>
      </c>
      <c r="D69" s="108" t="s">
        <v>62</v>
      </c>
      <c r="E69" s="108" t="s">
        <v>249</v>
      </c>
      <c r="F69" s="109" t="s">
        <v>25</v>
      </c>
      <c r="G69" s="89">
        <v>8</v>
      </c>
      <c r="H69" s="90">
        <v>8</v>
      </c>
      <c r="I69" s="67">
        <f t="shared" si="4"/>
        <v>8960</v>
      </c>
      <c r="J69" s="68">
        <f t="shared" si="5"/>
        <v>546.56</v>
      </c>
      <c r="K69" s="95">
        <v>0.8</v>
      </c>
      <c r="L69" s="68">
        <f t="shared" si="6"/>
        <v>437.248</v>
      </c>
      <c r="M69" s="89">
        <f t="shared" si="7"/>
        <v>109.312</v>
      </c>
      <c r="N69" s="96" t="s">
        <v>250</v>
      </c>
      <c r="O69" s="97" t="s">
        <v>27</v>
      </c>
      <c r="P69" s="103"/>
      <c r="Q69" s="103"/>
    </row>
    <row r="70" s="82" customFormat="1" ht="18.6" customHeight="1" spans="1:17">
      <c r="A70" s="84">
        <v>64</v>
      </c>
      <c r="B70" s="85" t="s">
        <v>251</v>
      </c>
      <c r="C70" s="92" t="s">
        <v>42</v>
      </c>
      <c r="D70" s="108" t="s">
        <v>70</v>
      </c>
      <c r="E70" s="108" t="s">
        <v>252</v>
      </c>
      <c r="F70" s="109" t="s">
        <v>25</v>
      </c>
      <c r="G70" s="89">
        <v>15</v>
      </c>
      <c r="H70" s="90">
        <v>15</v>
      </c>
      <c r="I70" s="67">
        <f t="shared" si="4"/>
        <v>16800</v>
      </c>
      <c r="J70" s="68">
        <f t="shared" si="5"/>
        <v>1024.8</v>
      </c>
      <c r="K70" s="95">
        <v>0.8</v>
      </c>
      <c r="L70" s="68">
        <f t="shared" si="6"/>
        <v>819.84</v>
      </c>
      <c r="M70" s="89">
        <f t="shared" si="7"/>
        <v>204.96</v>
      </c>
      <c r="N70" s="96" t="s">
        <v>253</v>
      </c>
      <c r="O70" s="97" t="s">
        <v>27</v>
      </c>
      <c r="P70" s="103"/>
      <c r="Q70" s="103"/>
    </row>
    <row r="71" s="82" customFormat="1" ht="18.6" customHeight="1" spans="1:17">
      <c r="A71" s="84">
        <v>65</v>
      </c>
      <c r="B71" s="85" t="s">
        <v>254</v>
      </c>
      <c r="C71" s="92" t="s">
        <v>42</v>
      </c>
      <c r="D71" s="108" t="s">
        <v>23</v>
      </c>
      <c r="E71" s="108" t="s">
        <v>255</v>
      </c>
      <c r="F71" s="109" t="s">
        <v>25</v>
      </c>
      <c r="G71" s="89">
        <v>3</v>
      </c>
      <c r="H71" s="90">
        <v>3</v>
      </c>
      <c r="I71" s="67">
        <f t="shared" si="4"/>
        <v>3360</v>
      </c>
      <c r="J71" s="68">
        <f t="shared" si="5"/>
        <v>204.96</v>
      </c>
      <c r="K71" s="95">
        <v>0.8</v>
      </c>
      <c r="L71" s="68">
        <f t="shared" si="6"/>
        <v>163.968</v>
      </c>
      <c r="M71" s="89">
        <f t="shared" si="7"/>
        <v>40.992</v>
      </c>
      <c r="N71" s="96" t="s">
        <v>256</v>
      </c>
      <c r="O71" s="97" t="s">
        <v>27</v>
      </c>
      <c r="P71" s="103"/>
      <c r="Q71" s="103"/>
    </row>
    <row r="72" s="82" customFormat="1" ht="18.6" customHeight="1" spans="1:17">
      <c r="A72" s="84">
        <v>66</v>
      </c>
      <c r="B72" s="85" t="s">
        <v>257</v>
      </c>
      <c r="C72" s="92" t="s">
        <v>42</v>
      </c>
      <c r="D72" s="108" t="s">
        <v>29</v>
      </c>
      <c r="E72" s="108" t="s">
        <v>258</v>
      </c>
      <c r="F72" s="109" t="s">
        <v>25</v>
      </c>
      <c r="G72" s="89">
        <v>6</v>
      </c>
      <c r="H72" s="90">
        <v>6</v>
      </c>
      <c r="I72" s="67">
        <f t="shared" si="4"/>
        <v>6720</v>
      </c>
      <c r="J72" s="68">
        <f t="shared" si="5"/>
        <v>409.92</v>
      </c>
      <c r="K72" s="95">
        <v>0.8</v>
      </c>
      <c r="L72" s="68">
        <f t="shared" si="6"/>
        <v>327.936</v>
      </c>
      <c r="M72" s="89">
        <f t="shared" si="7"/>
        <v>81.984</v>
      </c>
      <c r="N72" s="96" t="s">
        <v>259</v>
      </c>
      <c r="O72" s="97" t="s">
        <v>27</v>
      </c>
      <c r="P72" s="103"/>
      <c r="Q72" s="103"/>
    </row>
    <row r="73" s="82" customFormat="1" ht="18.6" customHeight="1" spans="1:17">
      <c r="A73" s="84">
        <v>67</v>
      </c>
      <c r="B73" s="85" t="s">
        <v>260</v>
      </c>
      <c r="C73" s="92" t="s">
        <v>42</v>
      </c>
      <c r="D73" s="108" t="s">
        <v>66</v>
      </c>
      <c r="E73" s="108" t="s">
        <v>261</v>
      </c>
      <c r="F73" s="109" t="s">
        <v>25</v>
      </c>
      <c r="G73" s="89">
        <v>18</v>
      </c>
      <c r="H73" s="90">
        <v>18</v>
      </c>
      <c r="I73" s="67">
        <f t="shared" si="4"/>
        <v>20160</v>
      </c>
      <c r="J73" s="68">
        <f t="shared" si="5"/>
        <v>1229.76</v>
      </c>
      <c r="K73" s="95">
        <v>0.8</v>
      </c>
      <c r="L73" s="68">
        <f t="shared" si="6"/>
        <v>983.808</v>
      </c>
      <c r="M73" s="89">
        <f t="shared" si="7"/>
        <v>245.952</v>
      </c>
      <c r="N73" s="96" t="s">
        <v>262</v>
      </c>
      <c r="O73" s="97" t="s">
        <v>27</v>
      </c>
      <c r="P73" s="103"/>
      <c r="Q73" s="103"/>
    </row>
    <row r="74" s="82" customFormat="1" ht="18.6" customHeight="1" spans="1:17">
      <c r="A74" s="84">
        <v>68</v>
      </c>
      <c r="B74" s="85" t="s">
        <v>263</v>
      </c>
      <c r="C74" s="92" t="s">
        <v>42</v>
      </c>
      <c r="D74" s="108" t="s">
        <v>184</v>
      </c>
      <c r="E74" s="108" t="s">
        <v>264</v>
      </c>
      <c r="F74" s="109" t="s">
        <v>25</v>
      </c>
      <c r="G74" s="89">
        <v>2</v>
      </c>
      <c r="H74" s="90">
        <v>2</v>
      </c>
      <c r="I74" s="67">
        <f t="shared" si="4"/>
        <v>2240</v>
      </c>
      <c r="J74" s="68">
        <f t="shared" si="5"/>
        <v>136.64</v>
      </c>
      <c r="K74" s="95">
        <v>0.8</v>
      </c>
      <c r="L74" s="68">
        <f t="shared" si="6"/>
        <v>109.312</v>
      </c>
      <c r="M74" s="89">
        <f t="shared" si="7"/>
        <v>27.328</v>
      </c>
      <c r="N74" s="96" t="s">
        <v>265</v>
      </c>
      <c r="O74" s="97" t="s">
        <v>27</v>
      </c>
      <c r="P74" s="103"/>
      <c r="Q74" s="103"/>
    </row>
    <row r="75" s="82" customFormat="1" ht="18.6" customHeight="1" spans="1:17">
      <c r="A75" s="84">
        <v>69</v>
      </c>
      <c r="B75" s="85" t="s">
        <v>266</v>
      </c>
      <c r="C75" s="92" t="s">
        <v>42</v>
      </c>
      <c r="D75" s="108" t="s">
        <v>23</v>
      </c>
      <c r="E75" s="108" t="s">
        <v>267</v>
      </c>
      <c r="F75" s="109" t="s">
        <v>25</v>
      </c>
      <c r="G75" s="89">
        <v>4.5</v>
      </c>
      <c r="H75" s="90">
        <v>4.5</v>
      </c>
      <c r="I75" s="67">
        <f t="shared" si="4"/>
        <v>5040</v>
      </c>
      <c r="J75" s="68">
        <f t="shared" si="5"/>
        <v>307.44</v>
      </c>
      <c r="K75" s="95">
        <v>0.8</v>
      </c>
      <c r="L75" s="68">
        <f t="shared" si="6"/>
        <v>245.952</v>
      </c>
      <c r="M75" s="89">
        <f t="shared" si="7"/>
        <v>61.488</v>
      </c>
      <c r="N75" s="96" t="s">
        <v>268</v>
      </c>
      <c r="O75" s="97" t="s">
        <v>27</v>
      </c>
      <c r="P75" s="103"/>
      <c r="Q75" s="103"/>
    </row>
    <row r="76" s="82" customFormat="1" ht="18.6" customHeight="1" spans="1:17">
      <c r="A76" s="84">
        <v>70</v>
      </c>
      <c r="B76" s="85" t="s">
        <v>269</v>
      </c>
      <c r="C76" s="92" t="s">
        <v>42</v>
      </c>
      <c r="D76" s="108" t="s">
        <v>270</v>
      </c>
      <c r="E76" s="108" t="s">
        <v>271</v>
      </c>
      <c r="F76" s="109" t="s">
        <v>25</v>
      </c>
      <c r="G76" s="89">
        <v>4</v>
      </c>
      <c r="H76" s="90">
        <v>4</v>
      </c>
      <c r="I76" s="67">
        <f t="shared" si="4"/>
        <v>4480</v>
      </c>
      <c r="J76" s="68">
        <f t="shared" si="5"/>
        <v>273.28</v>
      </c>
      <c r="K76" s="95">
        <v>0.8</v>
      </c>
      <c r="L76" s="68">
        <f t="shared" si="6"/>
        <v>218.624</v>
      </c>
      <c r="M76" s="89">
        <f t="shared" si="7"/>
        <v>54.656</v>
      </c>
      <c r="N76" s="96" t="s">
        <v>272</v>
      </c>
      <c r="O76" s="97" t="s">
        <v>27</v>
      </c>
      <c r="P76" s="103"/>
      <c r="Q76" s="103"/>
    </row>
    <row r="77" s="82" customFormat="1" ht="18.6" customHeight="1" spans="1:17">
      <c r="A77" s="84">
        <v>71</v>
      </c>
      <c r="B77" s="85" t="s">
        <v>273</v>
      </c>
      <c r="C77" s="92" t="s">
        <v>42</v>
      </c>
      <c r="D77" s="108" t="s">
        <v>29</v>
      </c>
      <c r="E77" s="108" t="s">
        <v>274</v>
      </c>
      <c r="F77" s="109" t="s">
        <v>25</v>
      </c>
      <c r="G77" s="89">
        <v>4</v>
      </c>
      <c r="H77" s="90">
        <v>4</v>
      </c>
      <c r="I77" s="67">
        <f t="shared" si="4"/>
        <v>4480</v>
      </c>
      <c r="J77" s="68">
        <f t="shared" si="5"/>
        <v>273.28</v>
      </c>
      <c r="K77" s="95">
        <v>0.8</v>
      </c>
      <c r="L77" s="68">
        <f t="shared" si="6"/>
        <v>218.624</v>
      </c>
      <c r="M77" s="89">
        <f t="shared" si="7"/>
        <v>54.656</v>
      </c>
      <c r="N77" s="96" t="s">
        <v>275</v>
      </c>
      <c r="O77" s="97" t="s">
        <v>27</v>
      </c>
      <c r="P77" s="103"/>
      <c r="Q77" s="103"/>
    </row>
    <row r="78" s="107" customFormat="1" ht="18.6" customHeight="1" spans="1:17">
      <c r="A78" s="84">
        <v>72</v>
      </c>
      <c r="B78" s="91" t="s">
        <v>276</v>
      </c>
      <c r="C78" s="92" t="s">
        <v>42</v>
      </c>
      <c r="D78" s="108" t="s">
        <v>277</v>
      </c>
      <c r="E78" s="108" t="s">
        <v>278</v>
      </c>
      <c r="F78" s="109" t="s">
        <v>25</v>
      </c>
      <c r="G78" s="93">
        <v>2</v>
      </c>
      <c r="H78" s="94">
        <v>2</v>
      </c>
      <c r="I78" s="67">
        <f t="shared" si="4"/>
        <v>2240</v>
      </c>
      <c r="J78" s="68">
        <f t="shared" si="5"/>
        <v>136.64</v>
      </c>
      <c r="K78" s="95">
        <v>0.8</v>
      </c>
      <c r="L78" s="68">
        <f t="shared" si="6"/>
        <v>109.312</v>
      </c>
      <c r="M78" s="89">
        <f t="shared" si="7"/>
        <v>27.328</v>
      </c>
      <c r="N78" s="96" t="s">
        <v>279</v>
      </c>
      <c r="O78" s="97" t="s">
        <v>27</v>
      </c>
      <c r="P78" s="113"/>
      <c r="Q78" s="113"/>
    </row>
    <row r="79" s="107" customFormat="1" ht="18.6" customHeight="1" spans="1:17">
      <c r="A79" s="84">
        <v>73</v>
      </c>
      <c r="B79" s="91" t="s">
        <v>280</v>
      </c>
      <c r="C79" s="92" t="s">
        <v>42</v>
      </c>
      <c r="D79" s="108" t="s">
        <v>155</v>
      </c>
      <c r="E79" s="108" t="s">
        <v>281</v>
      </c>
      <c r="F79" s="109" t="s">
        <v>25</v>
      </c>
      <c r="G79" s="93">
        <v>15.2</v>
      </c>
      <c r="H79" s="94">
        <v>15.2</v>
      </c>
      <c r="I79" s="67">
        <f t="shared" si="4"/>
        <v>17024</v>
      </c>
      <c r="J79" s="68">
        <f t="shared" si="5"/>
        <v>1038.464</v>
      </c>
      <c r="K79" s="95">
        <v>0.8</v>
      </c>
      <c r="L79" s="68">
        <f t="shared" si="6"/>
        <v>830.7712</v>
      </c>
      <c r="M79" s="89">
        <f t="shared" si="7"/>
        <v>207.6928</v>
      </c>
      <c r="N79" s="96" t="s">
        <v>282</v>
      </c>
      <c r="O79" s="97" t="s">
        <v>27</v>
      </c>
      <c r="P79" s="113"/>
      <c r="Q79" s="113"/>
    </row>
    <row r="80" s="82" customFormat="1" ht="18.6" customHeight="1" spans="1:17">
      <c r="A80" s="84">
        <v>74</v>
      </c>
      <c r="B80" s="85" t="s">
        <v>283</v>
      </c>
      <c r="C80" s="92" t="s">
        <v>42</v>
      </c>
      <c r="D80" s="108" t="s">
        <v>81</v>
      </c>
      <c r="E80" s="108" t="s">
        <v>284</v>
      </c>
      <c r="F80" s="109" t="s">
        <v>25</v>
      </c>
      <c r="G80" s="89">
        <v>10</v>
      </c>
      <c r="H80" s="90">
        <v>10</v>
      </c>
      <c r="I80" s="67">
        <f t="shared" si="4"/>
        <v>11200</v>
      </c>
      <c r="J80" s="68">
        <f t="shared" si="5"/>
        <v>683.2</v>
      </c>
      <c r="K80" s="95">
        <v>0.8</v>
      </c>
      <c r="L80" s="68">
        <f t="shared" si="6"/>
        <v>546.56</v>
      </c>
      <c r="M80" s="89">
        <f t="shared" si="7"/>
        <v>136.64</v>
      </c>
      <c r="N80" s="96" t="s">
        <v>285</v>
      </c>
      <c r="O80" s="97" t="s">
        <v>27</v>
      </c>
      <c r="P80" s="103"/>
      <c r="Q80" s="103"/>
    </row>
    <row r="81" s="82" customFormat="1" ht="18.6" customHeight="1" spans="1:17">
      <c r="A81" s="84">
        <v>75</v>
      </c>
      <c r="B81" s="85" t="s">
        <v>286</v>
      </c>
      <c r="C81" s="92" t="s">
        <v>42</v>
      </c>
      <c r="D81" s="108" t="s">
        <v>133</v>
      </c>
      <c r="E81" s="108" t="s">
        <v>287</v>
      </c>
      <c r="F81" s="109" t="s">
        <v>25</v>
      </c>
      <c r="G81" s="89">
        <v>2</v>
      </c>
      <c r="H81" s="90">
        <v>2</v>
      </c>
      <c r="I81" s="67">
        <f t="shared" si="4"/>
        <v>2240</v>
      </c>
      <c r="J81" s="68">
        <f t="shared" si="5"/>
        <v>136.64</v>
      </c>
      <c r="K81" s="95">
        <v>0.8</v>
      </c>
      <c r="L81" s="68">
        <f t="shared" si="6"/>
        <v>109.312</v>
      </c>
      <c r="M81" s="89">
        <f t="shared" si="7"/>
        <v>27.328</v>
      </c>
      <c r="N81" s="96" t="s">
        <v>288</v>
      </c>
      <c r="O81" s="97" t="s">
        <v>27</v>
      </c>
      <c r="P81" s="103"/>
      <c r="Q81" s="103"/>
    </row>
    <row r="82" s="82" customFormat="1" ht="18.6" customHeight="1" spans="1:17">
      <c r="A82" s="84">
        <v>76</v>
      </c>
      <c r="B82" s="85" t="s">
        <v>289</v>
      </c>
      <c r="C82" s="92" t="s">
        <v>42</v>
      </c>
      <c r="D82" s="108" t="s">
        <v>290</v>
      </c>
      <c r="E82" s="108" t="s">
        <v>291</v>
      </c>
      <c r="F82" s="109" t="s">
        <v>25</v>
      </c>
      <c r="G82" s="89">
        <v>6.4</v>
      </c>
      <c r="H82" s="90">
        <v>6.4</v>
      </c>
      <c r="I82" s="67">
        <f t="shared" si="4"/>
        <v>7168</v>
      </c>
      <c r="J82" s="68">
        <f t="shared" si="5"/>
        <v>437.248</v>
      </c>
      <c r="K82" s="95">
        <v>0.8</v>
      </c>
      <c r="L82" s="68">
        <f t="shared" si="6"/>
        <v>349.7984</v>
      </c>
      <c r="M82" s="89">
        <f t="shared" si="7"/>
        <v>87.4496</v>
      </c>
      <c r="N82" s="96" t="s">
        <v>292</v>
      </c>
      <c r="O82" s="97" t="s">
        <v>27</v>
      </c>
      <c r="P82" s="103"/>
      <c r="Q82" s="103"/>
    </row>
    <row r="83" s="82" customFormat="1" ht="18.6" customHeight="1" spans="1:17">
      <c r="A83" s="84">
        <v>77</v>
      </c>
      <c r="B83" s="85" t="s">
        <v>293</v>
      </c>
      <c r="C83" s="92" t="s">
        <v>42</v>
      </c>
      <c r="D83" s="108" t="s">
        <v>116</v>
      </c>
      <c r="E83" s="108" t="s">
        <v>294</v>
      </c>
      <c r="F83" s="109" t="s">
        <v>25</v>
      </c>
      <c r="G83" s="89">
        <v>4</v>
      </c>
      <c r="H83" s="90">
        <v>4</v>
      </c>
      <c r="I83" s="67">
        <f t="shared" si="4"/>
        <v>4480</v>
      </c>
      <c r="J83" s="68">
        <f t="shared" si="5"/>
        <v>273.28</v>
      </c>
      <c r="K83" s="95">
        <v>0.8</v>
      </c>
      <c r="L83" s="68">
        <f t="shared" si="6"/>
        <v>218.624</v>
      </c>
      <c r="M83" s="89">
        <f t="shared" si="7"/>
        <v>54.656</v>
      </c>
      <c r="N83" s="96" t="s">
        <v>295</v>
      </c>
      <c r="O83" s="97" t="s">
        <v>27</v>
      </c>
      <c r="P83" s="103"/>
      <c r="Q83" s="103"/>
    </row>
    <row r="84" s="5" customFormat="1" ht="18.6" customHeight="1" spans="1:17">
      <c r="A84" s="37" t="s">
        <v>296</v>
      </c>
      <c r="B84" s="38"/>
      <c r="C84" s="38"/>
      <c r="D84" s="39"/>
      <c r="E84" s="39"/>
      <c r="F84" s="40"/>
      <c r="G84" s="41">
        <f>SUM(G7:G83)</f>
        <v>853.15</v>
      </c>
      <c r="H84" s="41">
        <f>SUM(H7:H83)</f>
        <v>853.15</v>
      </c>
      <c r="I84" s="67">
        <f t="shared" si="4"/>
        <v>955528</v>
      </c>
      <c r="J84" s="68">
        <f t="shared" si="5"/>
        <v>58287.208</v>
      </c>
      <c r="K84" s="95">
        <v>0.8</v>
      </c>
      <c r="L84" s="68">
        <f t="shared" si="6"/>
        <v>46629.7664</v>
      </c>
      <c r="M84" s="89">
        <f t="shared" si="7"/>
        <v>11657.4416</v>
      </c>
      <c r="N84" s="39"/>
      <c r="O84" s="39"/>
      <c r="P84" s="40"/>
      <c r="Q84" s="40"/>
    </row>
    <row r="85" s="6" customFormat="1" ht="15" customHeight="1" spans="1:17">
      <c r="A85" s="42" t="s">
        <v>37</v>
      </c>
      <c r="B85" s="43"/>
      <c r="C85" s="44"/>
      <c r="D85" s="44"/>
      <c r="E85" s="42" t="s">
        <v>38</v>
      </c>
      <c r="F85" s="42"/>
      <c r="G85" s="45"/>
      <c r="H85" s="10"/>
      <c r="I85" s="70"/>
      <c r="J85" s="71"/>
      <c r="K85" s="114"/>
      <c r="L85" s="71"/>
      <c r="M85" s="115"/>
      <c r="N85" s="72"/>
      <c r="O85" s="42"/>
      <c r="P85" s="42"/>
      <c r="Q85" s="42"/>
    </row>
  </sheetData>
  <autoFilter ref="A6:U85">
    <extLst/>
  </autoFilter>
  <mergeCells count="6">
    <mergeCell ref="A1:U1"/>
    <mergeCell ref="A2:U2"/>
    <mergeCell ref="A3:U3"/>
    <mergeCell ref="A4:U4"/>
    <mergeCell ref="A5:U5"/>
    <mergeCell ref="A84:B8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5"/>
  <sheetViews>
    <sheetView workbookViewId="0">
      <selection activeCell="O6" sqref="O$1:O$1048576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298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82" customFormat="1" ht="18.6" customHeight="1" spans="1:17">
      <c r="A7" s="84">
        <f>ROW()-6</f>
        <v>1</v>
      </c>
      <c r="B7" s="85" t="s">
        <v>41</v>
      </c>
      <c r="C7" s="86" t="s">
        <v>42</v>
      </c>
      <c r="D7" s="87" t="s">
        <v>43</v>
      </c>
      <c r="E7" s="87" t="s">
        <v>44</v>
      </c>
      <c r="F7" s="88" t="s">
        <v>25</v>
      </c>
      <c r="G7" s="89">
        <v>39.2</v>
      </c>
      <c r="H7" s="90">
        <v>39.2</v>
      </c>
      <c r="I7" s="67">
        <f t="shared" ref="I7:I15" si="0">G7*1290</f>
        <v>50568</v>
      </c>
      <c r="J7" s="68">
        <f t="shared" ref="J7:J15" si="1">G7*52.89</f>
        <v>2073.288</v>
      </c>
      <c r="K7" s="95">
        <v>0.8</v>
      </c>
      <c r="L7" s="68">
        <f t="shared" ref="L7:L15" si="2">J7*K7</f>
        <v>1658.6304</v>
      </c>
      <c r="M7" s="89">
        <f t="shared" ref="M7:M15" si="3">G7*10.578</f>
        <v>414.6576</v>
      </c>
      <c r="N7" s="96" t="s">
        <v>45</v>
      </c>
      <c r="O7" s="97" t="s">
        <v>27</v>
      </c>
      <c r="P7" s="98"/>
      <c r="Q7" s="104"/>
    </row>
    <row r="8" s="83" customFormat="1" ht="18.6" customHeight="1" spans="1:17">
      <c r="A8" s="84">
        <f t="shared" ref="A8:A15" si="4">ROW()-6</f>
        <v>2</v>
      </c>
      <c r="B8" s="85" t="s">
        <v>49</v>
      </c>
      <c r="C8" s="86" t="s">
        <v>42</v>
      </c>
      <c r="D8" s="87" t="s">
        <v>50</v>
      </c>
      <c r="E8" s="87" t="s">
        <v>51</v>
      </c>
      <c r="F8" s="88" t="s">
        <v>25</v>
      </c>
      <c r="G8" s="89">
        <v>37.65</v>
      </c>
      <c r="H8" s="90">
        <v>37.65</v>
      </c>
      <c r="I8" s="67">
        <f t="shared" si="0"/>
        <v>48568.5</v>
      </c>
      <c r="J8" s="68">
        <f t="shared" si="1"/>
        <v>1991.3085</v>
      </c>
      <c r="K8" s="95">
        <v>0.8</v>
      </c>
      <c r="L8" s="68">
        <f t="shared" si="2"/>
        <v>1593.0468</v>
      </c>
      <c r="M8" s="89">
        <f t="shared" si="3"/>
        <v>398.2617</v>
      </c>
      <c r="N8" s="96" t="s">
        <v>52</v>
      </c>
      <c r="O8" s="97" t="s">
        <v>27</v>
      </c>
      <c r="P8" s="98"/>
      <c r="Q8" s="105"/>
    </row>
    <row r="9" s="82" customFormat="1" ht="18.6" customHeight="1" spans="1:17">
      <c r="A9" s="84">
        <f t="shared" si="4"/>
        <v>3</v>
      </c>
      <c r="B9" s="85" t="s">
        <v>53</v>
      </c>
      <c r="C9" s="86" t="s">
        <v>42</v>
      </c>
      <c r="D9" s="87" t="s">
        <v>54</v>
      </c>
      <c r="E9" s="87" t="s">
        <v>55</v>
      </c>
      <c r="F9" s="88" t="s">
        <v>25</v>
      </c>
      <c r="G9" s="89">
        <v>5.8</v>
      </c>
      <c r="H9" s="90">
        <v>5.8</v>
      </c>
      <c r="I9" s="67">
        <f t="shared" si="0"/>
        <v>7482</v>
      </c>
      <c r="J9" s="68">
        <f t="shared" si="1"/>
        <v>306.762</v>
      </c>
      <c r="K9" s="95">
        <v>0.8</v>
      </c>
      <c r="L9" s="68">
        <f t="shared" si="2"/>
        <v>245.4096</v>
      </c>
      <c r="M9" s="89">
        <f t="shared" si="3"/>
        <v>61.3524</v>
      </c>
      <c r="N9" s="96" t="s">
        <v>56</v>
      </c>
      <c r="O9" s="97" t="s">
        <v>27</v>
      </c>
      <c r="P9" s="98"/>
      <c r="Q9" s="104"/>
    </row>
    <row r="10" s="82" customFormat="1" ht="18.6" customHeight="1" spans="1:17">
      <c r="A10" s="84">
        <f t="shared" si="4"/>
        <v>4</v>
      </c>
      <c r="B10" s="85" t="s">
        <v>57</v>
      </c>
      <c r="C10" s="86" t="s">
        <v>42</v>
      </c>
      <c r="D10" s="87" t="s">
        <v>58</v>
      </c>
      <c r="E10" s="87" t="s">
        <v>59</v>
      </c>
      <c r="F10" s="88" t="s">
        <v>25</v>
      </c>
      <c r="G10" s="89">
        <v>26.56</v>
      </c>
      <c r="H10" s="90">
        <v>26.56</v>
      </c>
      <c r="I10" s="67">
        <f t="shared" si="0"/>
        <v>34262.4</v>
      </c>
      <c r="J10" s="68">
        <f t="shared" si="1"/>
        <v>1404.7584</v>
      </c>
      <c r="K10" s="95">
        <v>0.8</v>
      </c>
      <c r="L10" s="68">
        <f t="shared" si="2"/>
        <v>1123.80672</v>
      </c>
      <c r="M10" s="89">
        <f t="shared" si="3"/>
        <v>280.95168</v>
      </c>
      <c r="N10" s="96" t="s">
        <v>60</v>
      </c>
      <c r="O10" s="97" t="s">
        <v>27</v>
      </c>
      <c r="P10" s="98"/>
      <c r="Q10" s="104"/>
    </row>
    <row r="11" s="82" customFormat="1" ht="18.6" customHeight="1" spans="1:17">
      <c r="A11" s="84">
        <f t="shared" si="4"/>
        <v>5</v>
      </c>
      <c r="B11" s="85" t="s">
        <v>61</v>
      </c>
      <c r="C11" s="86" t="s">
        <v>42</v>
      </c>
      <c r="D11" s="87" t="s">
        <v>62</v>
      </c>
      <c r="E11" s="87" t="s">
        <v>63</v>
      </c>
      <c r="F11" s="88" t="s">
        <v>25</v>
      </c>
      <c r="G11" s="89">
        <v>93.34</v>
      </c>
      <c r="H11" s="90">
        <v>93.34</v>
      </c>
      <c r="I11" s="67">
        <f t="shared" si="0"/>
        <v>120408.6</v>
      </c>
      <c r="J11" s="68">
        <f t="shared" si="1"/>
        <v>4936.7526</v>
      </c>
      <c r="K11" s="95">
        <v>0.8</v>
      </c>
      <c r="L11" s="68">
        <f t="shared" si="2"/>
        <v>3949.40208</v>
      </c>
      <c r="M11" s="89">
        <f t="shared" si="3"/>
        <v>987.35052</v>
      </c>
      <c r="N11" s="96" t="s">
        <v>64</v>
      </c>
      <c r="O11" s="97" t="s">
        <v>27</v>
      </c>
      <c r="P11" s="99"/>
      <c r="Q11" s="104"/>
    </row>
    <row r="12" s="82" customFormat="1" ht="18.6" customHeight="1" spans="1:17">
      <c r="A12" s="84">
        <f t="shared" si="4"/>
        <v>6</v>
      </c>
      <c r="B12" s="85" t="s">
        <v>65</v>
      </c>
      <c r="C12" s="86" t="s">
        <v>42</v>
      </c>
      <c r="D12" s="87" t="s">
        <v>66</v>
      </c>
      <c r="E12" s="87" t="s">
        <v>67</v>
      </c>
      <c r="F12" s="88" t="s">
        <v>25</v>
      </c>
      <c r="G12" s="89">
        <v>81.49</v>
      </c>
      <c r="H12" s="90">
        <v>81.49</v>
      </c>
      <c r="I12" s="67">
        <f t="shared" si="0"/>
        <v>105122.1</v>
      </c>
      <c r="J12" s="68">
        <f t="shared" si="1"/>
        <v>4310.0061</v>
      </c>
      <c r="K12" s="95">
        <v>0.8</v>
      </c>
      <c r="L12" s="68">
        <f t="shared" si="2"/>
        <v>3448.00488</v>
      </c>
      <c r="M12" s="89">
        <f t="shared" si="3"/>
        <v>862.00122</v>
      </c>
      <c r="N12" s="96" t="s">
        <v>68</v>
      </c>
      <c r="O12" s="97" t="s">
        <v>27</v>
      </c>
      <c r="P12" s="98"/>
      <c r="Q12" s="104"/>
    </row>
    <row r="13" s="82" customFormat="1" ht="18.6" customHeight="1" spans="1:17">
      <c r="A13" s="84">
        <f t="shared" si="4"/>
        <v>7</v>
      </c>
      <c r="B13" s="85" t="s">
        <v>69</v>
      </c>
      <c r="C13" s="86" t="s">
        <v>42</v>
      </c>
      <c r="D13" s="87" t="s">
        <v>70</v>
      </c>
      <c r="E13" s="87" t="s">
        <v>71</v>
      </c>
      <c r="F13" s="88" t="s">
        <v>25</v>
      </c>
      <c r="G13" s="89">
        <v>47.2</v>
      </c>
      <c r="H13" s="90">
        <v>47.2</v>
      </c>
      <c r="I13" s="67">
        <f t="shared" si="0"/>
        <v>60888</v>
      </c>
      <c r="J13" s="68">
        <f t="shared" si="1"/>
        <v>2496.408</v>
      </c>
      <c r="K13" s="95">
        <v>0.8</v>
      </c>
      <c r="L13" s="68">
        <f t="shared" si="2"/>
        <v>1997.1264</v>
      </c>
      <c r="M13" s="89">
        <f t="shared" si="3"/>
        <v>499.2816</v>
      </c>
      <c r="N13" s="96" t="s">
        <v>72</v>
      </c>
      <c r="O13" s="97" t="s">
        <v>27</v>
      </c>
      <c r="P13" s="98"/>
      <c r="Q13" s="104"/>
    </row>
    <row r="14" s="82" customFormat="1" ht="18.6" customHeight="1" spans="1:17">
      <c r="A14" s="84">
        <f t="shared" si="4"/>
        <v>8</v>
      </c>
      <c r="B14" s="85" t="s">
        <v>299</v>
      </c>
      <c r="C14" s="86" t="s">
        <v>42</v>
      </c>
      <c r="D14" s="87" t="s">
        <v>70</v>
      </c>
      <c r="E14" s="87" t="s">
        <v>300</v>
      </c>
      <c r="F14" s="88" t="s">
        <v>25</v>
      </c>
      <c r="G14" s="89">
        <v>19.9</v>
      </c>
      <c r="H14" s="90">
        <v>19.9</v>
      </c>
      <c r="I14" s="67">
        <f t="shared" si="0"/>
        <v>25671</v>
      </c>
      <c r="J14" s="68">
        <f t="shared" si="1"/>
        <v>1052.511</v>
      </c>
      <c r="K14" s="95">
        <v>0.8</v>
      </c>
      <c r="L14" s="68">
        <f t="shared" si="2"/>
        <v>842.0088</v>
      </c>
      <c r="M14" s="89">
        <f t="shared" si="3"/>
        <v>210.5022</v>
      </c>
      <c r="N14" s="96" t="s">
        <v>301</v>
      </c>
      <c r="O14" s="97" t="s">
        <v>27</v>
      </c>
      <c r="P14" s="98"/>
      <c r="Q14" s="104"/>
    </row>
    <row r="15" s="82" customFormat="1" ht="18.6" customHeight="1" spans="1:17">
      <c r="A15" s="84">
        <f t="shared" si="4"/>
        <v>9</v>
      </c>
      <c r="B15" s="85" t="s">
        <v>76</v>
      </c>
      <c r="C15" s="86" t="s">
        <v>42</v>
      </c>
      <c r="D15" s="87" t="s">
        <v>77</v>
      </c>
      <c r="E15" s="87" t="s">
        <v>78</v>
      </c>
      <c r="F15" s="88" t="s">
        <v>25</v>
      </c>
      <c r="G15" s="89">
        <v>27.57</v>
      </c>
      <c r="H15" s="90">
        <v>27.57</v>
      </c>
      <c r="I15" s="67">
        <f t="shared" si="0"/>
        <v>35565.3</v>
      </c>
      <c r="J15" s="68">
        <f t="shared" si="1"/>
        <v>1458.1773</v>
      </c>
      <c r="K15" s="95">
        <v>0.8</v>
      </c>
      <c r="L15" s="68">
        <f t="shared" si="2"/>
        <v>1166.54184</v>
      </c>
      <c r="M15" s="89">
        <f t="shared" si="3"/>
        <v>291.63546</v>
      </c>
      <c r="N15" s="96" t="s">
        <v>79</v>
      </c>
      <c r="O15" s="97" t="s">
        <v>27</v>
      </c>
      <c r="P15" s="98"/>
      <c r="Q15" s="104"/>
    </row>
    <row r="16" s="82" customFormat="1" ht="18.6" customHeight="1" spans="1:17">
      <c r="A16" s="84">
        <f t="shared" ref="A16:A27" si="5">ROW()-6</f>
        <v>10</v>
      </c>
      <c r="B16" s="85" t="s">
        <v>80</v>
      </c>
      <c r="C16" s="86" t="s">
        <v>42</v>
      </c>
      <c r="D16" s="87" t="s">
        <v>81</v>
      </c>
      <c r="E16" s="87" t="s">
        <v>82</v>
      </c>
      <c r="F16" s="88" t="s">
        <v>25</v>
      </c>
      <c r="G16" s="89">
        <v>21</v>
      </c>
      <c r="H16" s="90">
        <v>21</v>
      </c>
      <c r="I16" s="67">
        <f t="shared" ref="I16:I37" si="6">G16*1290</f>
        <v>27090</v>
      </c>
      <c r="J16" s="68">
        <f t="shared" ref="J16:J37" si="7">G16*52.89</f>
        <v>1110.69</v>
      </c>
      <c r="K16" s="95">
        <v>0.8</v>
      </c>
      <c r="L16" s="68">
        <f t="shared" ref="L16:L37" si="8">J16*K16</f>
        <v>888.552</v>
      </c>
      <c r="M16" s="89">
        <f t="shared" ref="M16:M37" si="9">G16*10.578</f>
        <v>222.138</v>
      </c>
      <c r="N16" s="96" t="s">
        <v>83</v>
      </c>
      <c r="O16" s="97" t="s">
        <v>27</v>
      </c>
      <c r="P16" s="98"/>
      <c r="Q16" s="104"/>
    </row>
    <row r="17" s="82" customFormat="1" ht="18.6" customHeight="1" spans="1:17">
      <c r="A17" s="84">
        <f t="shared" si="5"/>
        <v>11</v>
      </c>
      <c r="B17" s="85" t="s">
        <v>84</v>
      </c>
      <c r="C17" s="86" t="s">
        <v>42</v>
      </c>
      <c r="D17" s="87" t="s">
        <v>66</v>
      </c>
      <c r="E17" s="87" t="s">
        <v>85</v>
      </c>
      <c r="F17" s="88" t="s">
        <v>25</v>
      </c>
      <c r="G17" s="89">
        <v>26.8</v>
      </c>
      <c r="H17" s="90">
        <v>26.8</v>
      </c>
      <c r="I17" s="67">
        <f t="shared" si="6"/>
        <v>34572</v>
      </c>
      <c r="J17" s="68">
        <f t="shared" si="7"/>
        <v>1417.452</v>
      </c>
      <c r="K17" s="95">
        <v>0.8</v>
      </c>
      <c r="L17" s="68">
        <f t="shared" si="8"/>
        <v>1133.9616</v>
      </c>
      <c r="M17" s="89">
        <f t="shared" si="9"/>
        <v>283.4904</v>
      </c>
      <c r="N17" s="96" t="s">
        <v>86</v>
      </c>
      <c r="O17" s="97" t="s">
        <v>27</v>
      </c>
      <c r="P17" s="98"/>
      <c r="Q17" s="104"/>
    </row>
    <row r="18" s="82" customFormat="1" ht="18.6" customHeight="1" spans="1:17">
      <c r="A18" s="84">
        <f t="shared" si="5"/>
        <v>12</v>
      </c>
      <c r="B18" s="85" t="s">
        <v>90</v>
      </c>
      <c r="C18" s="86" t="s">
        <v>42</v>
      </c>
      <c r="D18" s="87" t="s">
        <v>91</v>
      </c>
      <c r="E18" s="87" t="s">
        <v>92</v>
      </c>
      <c r="F18" s="88" t="s">
        <v>25</v>
      </c>
      <c r="G18" s="89">
        <v>14.05</v>
      </c>
      <c r="H18" s="90">
        <v>14.05</v>
      </c>
      <c r="I18" s="67">
        <f t="shared" si="6"/>
        <v>18124.5</v>
      </c>
      <c r="J18" s="68">
        <f t="shared" si="7"/>
        <v>743.1045</v>
      </c>
      <c r="K18" s="95">
        <v>0.8</v>
      </c>
      <c r="L18" s="68">
        <f t="shared" si="8"/>
        <v>594.4836</v>
      </c>
      <c r="M18" s="89">
        <f t="shared" si="9"/>
        <v>148.6209</v>
      </c>
      <c r="N18" s="96" t="s">
        <v>93</v>
      </c>
      <c r="O18" s="97" t="s">
        <v>27</v>
      </c>
      <c r="P18" s="98"/>
      <c r="Q18" s="104"/>
    </row>
    <row r="19" s="82" customFormat="1" ht="18.6" customHeight="1" spans="1:17">
      <c r="A19" s="84">
        <f t="shared" si="5"/>
        <v>13</v>
      </c>
      <c r="B19" s="85" t="s">
        <v>94</v>
      </c>
      <c r="C19" s="86" t="s">
        <v>42</v>
      </c>
      <c r="D19" s="87" t="s">
        <v>95</v>
      </c>
      <c r="E19" s="87" t="s">
        <v>96</v>
      </c>
      <c r="F19" s="88" t="s">
        <v>25</v>
      </c>
      <c r="G19" s="89">
        <v>2</v>
      </c>
      <c r="H19" s="90">
        <v>2</v>
      </c>
      <c r="I19" s="67">
        <f t="shared" si="6"/>
        <v>2580</v>
      </c>
      <c r="J19" s="68">
        <f t="shared" si="7"/>
        <v>105.78</v>
      </c>
      <c r="K19" s="95">
        <v>0.8</v>
      </c>
      <c r="L19" s="68">
        <f t="shared" si="8"/>
        <v>84.624</v>
      </c>
      <c r="M19" s="89">
        <f t="shared" si="9"/>
        <v>21.156</v>
      </c>
      <c r="N19" s="96" t="s">
        <v>97</v>
      </c>
      <c r="O19" s="97" t="s">
        <v>27</v>
      </c>
      <c r="P19" s="98"/>
      <c r="Q19" s="104"/>
    </row>
    <row r="20" s="82" customFormat="1" ht="18.6" customHeight="1" spans="1:17">
      <c r="A20" s="84">
        <f t="shared" si="5"/>
        <v>14</v>
      </c>
      <c r="B20" s="85" t="s">
        <v>98</v>
      </c>
      <c r="C20" s="86" t="s">
        <v>42</v>
      </c>
      <c r="D20" s="87" t="s">
        <v>66</v>
      </c>
      <c r="E20" s="87" t="s">
        <v>99</v>
      </c>
      <c r="F20" s="88" t="s">
        <v>25</v>
      </c>
      <c r="G20" s="89">
        <v>37.82</v>
      </c>
      <c r="H20" s="90">
        <v>37.82</v>
      </c>
      <c r="I20" s="67">
        <f t="shared" si="6"/>
        <v>48787.8</v>
      </c>
      <c r="J20" s="68">
        <f t="shared" si="7"/>
        <v>2000.2998</v>
      </c>
      <c r="K20" s="95">
        <v>0.8</v>
      </c>
      <c r="L20" s="68">
        <f t="shared" si="8"/>
        <v>1600.23984</v>
      </c>
      <c r="M20" s="89">
        <f t="shared" si="9"/>
        <v>400.05996</v>
      </c>
      <c r="N20" s="96" t="s">
        <v>100</v>
      </c>
      <c r="O20" s="97" t="s">
        <v>27</v>
      </c>
      <c r="P20" s="100"/>
      <c r="Q20" s="104"/>
    </row>
    <row r="21" s="82" customFormat="1" ht="18.6" customHeight="1" spans="1:17">
      <c r="A21" s="84">
        <f t="shared" si="5"/>
        <v>15</v>
      </c>
      <c r="B21" s="85" t="s">
        <v>302</v>
      </c>
      <c r="C21" s="86" t="s">
        <v>42</v>
      </c>
      <c r="D21" s="87" t="s">
        <v>290</v>
      </c>
      <c r="E21" s="87" t="s">
        <v>303</v>
      </c>
      <c r="F21" s="88" t="s">
        <v>25</v>
      </c>
      <c r="G21" s="89">
        <v>46.67</v>
      </c>
      <c r="H21" s="90">
        <v>46.67</v>
      </c>
      <c r="I21" s="67">
        <f t="shared" si="6"/>
        <v>60204.3</v>
      </c>
      <c r="J21" s="68">
        <f t="shared" si="7"/>
        <v>2468.3763</v>
      </c>
      <c r="K21" s="95">
        <v>0.8</v>
      </c>
      <c r="L21" s="68">
        <f t="shared" si="8"/>
        <v>1974.70104</v>
      </c>
      <c r="M21" s="89">
        <f t="shared" si="9"/>
        <v>493.67526</v>
      </c>
      <c r="N21" s="96" t="s">
        <v>304</v>
      </c>
      <c r="O21" s="97" t="s">
        <v>27</v>
      </c>
      <c r="P21" s="100"/>
      <c r="Q21" s="104"/>
    </row>
    <row r="22" s="82" customFormat="1" ht="18.6" customHeight="1" spans="1:17">
      <c r="A22" s="84">
        <f t="shared" si="5"/>
        <v>16</v>
      </c>
      <c r="B22" s="85" t="s">
        <v>104</v>
      </c>
      <c r="C22" s="86" t="s">
        <v>42</v>
      </c>
      <c r="D22" s="87" t="s">
        <v>81</v>
      </c>
      <c r="E22" s="87" t="s">
        <v>105</v>
      </c>
      <c r="F22" s="88" t="s">
        <v>25</v>
      </c>
      <c r="G22" s="89">
        <v>10.2</v>
      </c>
      <c r="H22" s="90">
        <v>10.2</v>
      </c>
      <c r="I22" s="67">
        <f t="shared" si="6"/>
        <v>13158</v>
      </c>
      <c r="J22" s="68">
        <f t="shared" si="7"/>
        <v>539.478</v>
      </c>
      <c r="K22" s="95">
        <v>0.8</v>
      </c>
      <c r="L22" s="68">
        <f t="shared" si="8"/>
        <v>431.5824</v>
      </c>
      <c r="M22" s="89">
        <f t="shared" si="9"/>
        <v>107.8956</v>
      </c>
      <c r="N22" s="96" t="s">
        <v>106</v>
      </c>
      <c r="O22" s="97" t="s">
        <v>27</v>
      </c>
      <c r="P22" s="98"/>
      <c r="Q22" s="104"/>
    </row>
    <row r="23" s="82" customFormat="1" ht="18.6" customHeight="1" spans="1:17">
      <c r="A23" s="84">
        <f t="shared" si="5"/>
        <v>17</v>
      </c>
      <c r="B23" s="85" t="s">
        <v>107</v>
      </c>
      <c r="C23" s="86" t="s">
        <v>42</v>
      </c>
      <c r="D23" s="87" t="s">
        <v>108</v>
      </c>
      <c r="E23" s="87" t="s">
        <v>109</v>
      </c>
      <c r="F23" s="88" t="s">
        <v>25</v>
      </c>
      <c r="G23" s="89">
        <v>15.3</v>
      </c>
      <c r="H23" s="90">
        <v>15.3</v>
      </c>
      <c r="I23" s="67">
        <f t="shared" si="6"/>
        <v>19737</v>
      </c>
      <c r="J23" s="68">
        <f t="shared" si="7"/>
        <v>809.217</v>
      </c>
      <c r="K23" s="95">
        <v>0.8</v>
      </c>
      <c r="L23" s="68">
        <f t="shared" si="8"/>
        <v>647.3736</v>
      </c>
      <c r="M23" s="89">
        <f t="shared" si="9"/>
        <v>161.8434</v>
      </c>
      <c r="N23" s="96" t="s">
        <v>110</v>
      </c>
      <c r="O23" s="97" t="s">
        <v>27</v>
      </c>
      <c r="P23" s="98"/>
      <c r="Q23" s="104"/>
    </row>
    <row r="24" s="82" customFormat="1" ht="18.6" customHeight="1" spans="1:17">
      <c r="A24" s="84">
        <f t="shared" si="5"/>
        <v>18</v>
      </c>
      <c r="B24" s="85" t="s">
        <v>305</v>
      </c>
      <c r="C24" s="86" t="s">
        <v>42</v>
      </c>
      <c r="D24" s="87" t="s">
        <v>23</v>
      </c>
      <c r="E24" s="87" t="s">
        <v>306</v>
      </c>
      <c r="F24" s="88" t="s">
        <v>25</v>
      </c>
      <c r="G24" s="89">
        <v>65.39</v>
      </c>
      <c r="H24" s="90">
        <v>65.39</v>
      </c>
      <c r="I24" s="67">
        <f t="shared" si="6"/>
        <v>84353.1</v>
      </c>
      <c r="J24" s="68">
        <f t="shared" si="7"/>
        <v>3458.4771</v>
      </c>
      <c r="K24" s="95">
        <v>0.8</v>
      </c>
      <c r="L24" s="68">
        <f t="shared" si="8"/>
        <v>2766.78168</v>
      </c>
      <c r="M24" s="89">
        <f t="shared" si="9"/>
        <v>691.69542</v>
      </c>
      <c r="N24" s="96" t="s">
        <v>307</v>
      </c>
      <c r="O24" s="97" t="s">
        <v>27</v>
      </c>
      <c r="P24" s="98"/>
      <c r="Q24" s="104"/>
    </row>
    <row r="25" s="82" customFormat="1" ht="18.6" customHeight="1" spans="1:17">
      <c r="A25" s="84">
        <f t="shared" si="5"/>
        <v>19</v>
      </c>
      <c r="B25" s="85" t="s">
        <v>115</v>
      </c>
      <c r="C25" s="86" t="s">
        <v>42</v>
      </c>
      <c r="D25" s="87" t="s">
        <v>116</v>
      </c>
      <c r="E25" s="87" t="s">
        <v>117</v>
      </c>
      <c r="F25" s="88" t="s">
        <v>25</v>
      </c>
      <c r="G25" s="89">
        <v>10</v>
      </c>
      <c r="H25" s="90">
        <v>10</v>
      </c>
      <c r="I25" s="67">
        <f t="shared" si="6"/>
        <v>12900</v>
      </c>
      <c r="J25" s="68">
        <f t="shared" si="7"/>
        <v>528.9</v>
      </c>
      <c r="K25" s="95">
        <v>0.8</v>
      </c>
      <c r="L25" s="68">
        <f t="shared" si="8"/>
        <v>423.12</v>
      </c>
      <c r="M25" s="89">
        <f t="shared" si="9"/>
        <v>105.78</v>
      </c>
      <c r="N25" s="96" t="s">
        <v>118</v>
      </c>
      <c r="O25" s="97" t="s">
        <v>27</v>
      </c>
      <c r="P25" s="99"/>
      <c r="Q25" s="104"/>
    </row>
    <row r="26" s="82" customFormat="1" ht="18.6" customHeight="1" spans="1:17">
      <c r="A26" s="84">
        <f t="shared" si="5"/>
        <v>20</v>
      </c>
      <c r="B26" s="85" t="s">
        <v>119</v>
      </c>
      <c r="C26" s="86" t="s">
        <v>42</v>
      </c>
      <c r="D26" s="87" t="s">
        <v>29</v>
      </c>
      <c r="E26" s="87" t="s">
        <v>120</v>
      </c>
      <c r="F26" s="88" t="s">
        <v>25</v>
      </c>
      <c r="G26" s="89">
        <v>10.98</v>
      </c>
      <c r="H26" s="90">
        <v>10.98</v>
      </c>
      <c r="I26" s="67">
        <f t="shared" si="6"/>
        <v>14164.2</v>
      </c>
      <c r="J26" s="68">
        <f t="shared" si="7"/>
        <v>580.7322</v>
      </c>
      <c r="K26" s="95">
        <v>0.8</v>
      </c>
      <c r="L26" s="68">
        <f t="shared" si="8"/>
        <v>464.58576</v>
      </c>
      <c r="M26" s="89">
        <f t="shared" si="9"/>
        <v>116.14644</v>
      </c>
      <c r="N26" s="96" t="s">
        <v>121</v>
      </c>
      <c r="O26" s="97" t="s">
        <v>27</v>
      </c>
      <c r="P26" s="98"/>
      <c r="Q26" s="104"/>
    </row>
    <row r="27" s="82" customFormat="1" ht="18.6" customHeight="1" spans="1:17">
      <c r="A27" s="84">
        <f t="shared" si="5"/>
        <v>21</v>
      </c>
      <c r="B27" s="85" t="s">
        <v>122</v>
      </c>
      <c r="C27" s="86" t="s">
        <v>42</v>
      </c>
      <c r="D27" s="87" t="s">
        <v>29</v>
      </c>
      <c r="E27" s="87" t="s">
        <v>123</v>
      </c>
      <c r="F27" s="88" t="s">
        <v>25</v>
      </c>
      <c r="G27" s="89">
        <v>22</v>
      </c>
      <c r="H27" s="90">
        <v>22</v>
      </c>
      <c r="I27" s="67">
        <f t="shared" si="6"/>
        <v>28380</v>
      </c>
      <c r="J27" s="68">
        <f t="shared" si="7"/>
        <v>1163.58</v>
      </c>
      <c r="K27" s="95">
        <v>0.8</v>
      </c>
      <c r="L27" s="68">
        <f t="shared" si="8"/>
        <v>930.864</v>
      </c>
      <c r="M27" s="89">
        <f t="shared" si="9"/>
        <v>232.716</v>
      </c>
      <c r="N27" s="96" t="s">
        <v>124</v>
      </c>
      <c r="O27" s="97" t="s">
        <v>27</v>
      </c>
      <c r="P27" s="98"/>
      <c r="Q27" s="104"/>
    </row>
    <row r="28" s="82" customFormat="1" ht="18.6" customHeight="1" spans="1:17">
      <c r="A28" s="84">
        <f t="shared" ref="A28:A34" si="10">ROW()-6</f>
        <v>22</v>
      </c>
      <c r="B28" s="85" t="s">
        <v>128</v>
      </c>
      <c r="C28" s="86" t="s">
        <v>42</v>
      </c>
      <c r="D28" s="87" t="s">
        <v>129</v>
      </c>
      <c r="E28" s="87" t="s">
        <v>130</v>
      </c>
      <c r="F28" s="88" t="s">
        <v>25</v>
      </c>
      <c r="G28" s="89">
        <v>13</v>
      </c>
      <c r="H28" s="90">
        <v>13</v>
      </c>
      <c r="I28" s="67">
        <f t="shared" si="6"/>
        <v>16770</v>
      </c>
      <c r="J28" s="68">
        <f t="shared" si="7"/>
        <v>687.57</v>
      </c>
      <c r="K28" s="95">
        <v>0.8</v>
      </c>
      <c r="L28" s="68">
        <f t="shared" si="8"/>
        <v>550.056</v>
      </c>
      <c r="M28" s="89">
        <f t="shared" si="9"/>
        <v>137.514</v>
      </c>
      <c r="N28" s="96" t="s">
        <v>131</v>
      </c>
      <c r="O28" s="97" t="s">
        <v>27</v>
      </c>
      <c r="P28" s="98"/>
      <c r="Q28" s="104"/>
    </row>
    <row r="29" s="82" customFormat="1" ht="18.6" customHeight="1" spans="1:17">
      <c r="A29" s="84">
        <f t="shared" si="10"/>
        <v>23</v>
      </c>
      <c r="B29" s="85" t="s">
        <v>132</v>
      </c>
      <c r="C29" s="86" t="s">
        <v>42</v>
      </c>
      <c r="D29" s="87" t="s">
        <v>133</v>
      </c>
      <c r="E29" s="87" t="s">
        <v>44</v>
      </c>
      <c r="F29" s="88" t="s">
        <v>25</v>
      </c>
      <c r="G29" s="89">
        <v>15.29</v>
      </c>
      <c r="H29" s="90">
        <v>15.29</v>
      </c>
      <c r="I29" s="67">
        <f t="shared" si="6"/>
        <v>19724.1</v>
      </c>
      <c r="J29" s="68">
        <f t="shared" si="7"/>
        <v>808.6881</v>
      </c>
      <c r="K29" s="95">
        <v>0.8</v>
      </c>
      <c r="L29" s="68">
        <f t="shared" si="8"/>
        <v>646.95048</v>
      </c>
      <c r="M29" s="89">
        <f t="shared" si="9"/>
        <v>161.73762</v>
      </c>
      <c r="N29" s="96" t="s">
        <v>134</v>
      </c>
      <c r="O29" s="97" t="s">
        <v>27</v>
      </c>
      <c r="P29" s="98"/>
      <c r="Q29" s="104"/>
    </row>
    <row r="30" s="82" customFormat="1" ht="18.6" customHeight="1" spans="1:17">
      <c r="A30" s="84">
        <f t="shared" si="10"/>
        <v>24</v>
      </c>
      <c r="B30" s="85" t="s">
        <v>135</v>
      </c>
      <c r="C30" s="86" t="s">
        <v>42</v>
      </c>
      <c r="D30" s="87" t="s">
        <v>95</v>
      </c>
      <c r="E30" s="87" t="s">
        <v>136</v>
      </c>
      <c r="F30" s="88" t="s">
        <v>25</v>
      </c>
      <c r="G30" s="89">
        <v>20</v>
      </c>
      <c r="H30" s="90">
        <v>20</v>
      </c>
      <c r="I30" s="67">
        <f t="shared" si="6"/>
        <v>25800</v>
      </c>
      <c r="J30" s="68">
        <f t="shared" si="7"/>
        <v>1057.8</v>
      </c>
      <c r="K30" s="95">
        <v>0.8</v>
      </c>
      <c r="L30" s="68">
        <f t="shared" si="8"/>
        <v>846.24</v>
      </c>
      <c r="M30" s="89">
        <f t="shared" si="9"/>
        <v>211.56</v>
      </c>
      <c r="N30" s="96" t="s">
        <v>137</v>
      </c>
      <c r="O30" s="97" t="s">
        <v>27</v>
      </c>
      <c r="P30" s="98"/>
      <c r="Q30" s="104"/>
    </row>
    <row r="31" s="82" customFormat="1" ht="18.6" customHeight="1" spans="1:17">
      <c r="A31" s="84">
        <f t="shared" si="10"/>
        <v>25</v>
      </c>
      <c r="B31" s="85" t="s">
        <v>138</v>
      </c>
      <c r="C31" s="86" t="s">
        <v>42</v>
      </c>
      <c r="D31" s="87" t="s">
        <v>66</v>
      </c>
      <c r="E31" s="87" t="s">
        <v>139</v>
      </c>
      <c r="F31" s="88" t="s">
        <v>25</v>
      </c>
      <c r="G31" s="89">
        <v>1.9</v>
      </c>
      <c r="H31" s="90">
        <v>1.9</v>
      </c>
      <c r="I31" s="67">
        <f t="shared" si="6"/>
        <v>2451</v>
      </c>
      <c r="J31" s="68">
        <f t="shared" si="7"/>
        <v>100.491</v>
      </c>
      <c r="K31" s="95">
        <v>0.8</v>
      </c>
      <c r="L31" s="68">
        <f t="shared" si="8"/>
        <v>80.3928</v>
      </c>
      <c r="M31" s="89">
        <f t="shared" si="9"/>
        <v>20.0982</v>
      </c>
      <c r="N31" s="96" t="s">
        <v>140</v>
      </c>
      <c r="O31" s="97" t="s">
        <v>27</v>
      </c>
      <c r="P31" s="98"/>
      <c r="Q31" s="104"/>
    </row>
    <row r="32" s="82" customFormat="1" ht="18.6" customHeight="1" spans="1:17">
      <c r="A32" s="84">
        <f t="shared" si="10"/>
        <v>26</v>
      </c>
      <c r="B32" s="85" t="s">
        <v>141</v>
      </c>
      <c r="C32" s="86" t="s">
        <v>42</v>
      </c>
      <c r="D32" s="87" t="s">
        <v>70</v>
      </c>
      <c r="E32" s="87" t="s">
        <v>142</v>
      </c>
      <c r="F32" s="88" t="s">
        <v>25</v>
      </c>
      <c r="G32" s="89">
        <v>14.9</v>
      </c>
      <c r="H32" s="90">
        <v>14.9</v>
      </c>
      <c r="I32" s="67">
        <f t="shared" si="6"/>
        <v>19221</v>
      </c>
      <c r="J32" s="68">
        <f t="shared" si="7"/>
        <v>788.061</v>
      </c>
      <c r="K32" s="95">
        <v>0.8</v>
      </c>
      <c r="L32" s="68">
        <f t="shared" si="8"/>
        <v>630.4488</v>
      </c>
      <c r="M32" s="89">
        <f t="shared" si="9"/>
        <v>157.6122</v>
      </c>
      <c r="N32" s="96" t="s">
        <v>143</v>
      </c>
      <c r="O32" s="97" t="s">
        <v>27</v>
      </c>
      <c r="P32" s="98"/>
      <c r="Q32" s="104"/>
    </row>
    <row r="33" s="82" customFormat="1" ht="18.6" customHeight="1" spans="1:17">
      <c r="A33" s="84">
        <f t="shared" si="10"/>
        <v>27</v>
      </c>
      <c r="B33" s="85" t="s">
        <v>144</v>
      </c>
      <c r="C33" s="86" t="s">
        <v>42</v>
      </c>
      <c r="D33" s="87" t="s">
        <v>95</v>
      </c>
      <c r="E33" s="87" t="s">
        <v>145</v>
      </c>
      <c r="F33" s="88" t="s">
        <v>25</v>
      </c>
      <c r="G33" s="89">
        <v>57.86</v>
      </c>
      <c r="H33" s="90">
        <v>57.86</v>
      </c>
      <c r="I33" s="67">
        <f t="shared" si="6"/>
        <v>74639.4</v>
      </c>
      <c r="J33" s="68">
        <f t="shared" si="7"/>
        <v>3060.2154</v>
      </c>
      <c r="K33" s="95">
        <v>0.8</v>
      </c>
      <c r="L33" s="68">
        <f t="shared" si="8"/>
        <v>2448.17232</v>
      </c>
      <c r="M33" s="89">
        <f t="shared" si="9"/>
        <v>612.04308</v>
      </c>
      <c r="N33" s="96" t="s">
        <v>146</v>
      </c>
      <c r="O33" s="97" t="s">
        <v>27</v>
      </c>
      <c r="P33" s="98"/>
      <c r="Q33" s="104"/>
    </row>
    <row r="34" s="82" customFormat="1" ht="18.6" customHeight="1" spans="1:17">
      <c r="A34" s="84">
        <f t="shared" si="10"/>
        <v>28</v>
      </c>
      <c r="B34" s="85" t="s">
        <v>308</v>
      </c>
      <c r="C34" s="86" t="s">
        <v>42</v>
      </c>
      <c r="D34" s="87" t="s">
        <v>155</v>
      </c>
      <c r="E34" s="87" t="s">
        <v>309</v>
      </c>
      <c r="F34" s="88" t="s">
        <v>25</v>
      </c>
      <c r="G34" s="89">
        <v>17.8</v>
      </c>
      <c r="H34" s="90">
        <v>17.8</v>
      </c>
      <c r="I34" s="67">
        <f t="shared" si="6"/>
        <v>22962</v>
      </c>
      <c r="J34" s="68">
        <f t="shared" si="7"/>
        <v>941.442</v>
      </c>
      <c r="K34" s="95">
        <v>0.8</v>
      </c>
      <c r="L34" s="68">
        <f t="shared" si="8"/>
        <v>753.1536</v>
      </c>
      <c r="M34" s="89">
        <f t="shared" si="9"/>
        <v>188.2884</v>
      </c>
      <c r="N34" s="96" t="s">
        <v>310</v>
      </c>
      <c r="O34" s="97" t="s">
        <v>27</v>
      </c>
      <c r="P34" s="98"/>
      <c r="Q34" s="104"/>
    </row>
    <row r="35" s="82" customFormat="1" ht="18.6" customHeight="1" spans="1:17">
      <c r="A35" s="84">
        <f t="shared" ref="A35:A44" si="11">ROW()-6</f>
        <v>29</v>
      </c>
      <c r="B35" s="85" t="s">
        <v>147</v>
      </c>
      <c r="C35" s="86" t="s">
        <v>42</v>
      </c>
      <c r="D35" s="87" t="s">
        <v>70</v>
      </c>
      <c r="E35" s="87" t="s">
        <v>148</v>
      </c>
      <c r="F35" s="88" t="s">
        <v>25</v>
      </c>
      <c r="G35" s="89">
        <v>12.51</v>
      </c>
      <c r="H35" s="90">
        <v>12.51</v>
      </c>
      <c r="I35" s="67">
        <f t="shared" si="6"/>
        <v>16137.9</v>
      </c>
      <c r="J35" s="68">
        <f t="shared" si="7"/>
        <v>661.6539</v>
      </c>
      <c r="K35" s="95">
        <v>0.8</v>
      </c>
      <c r="L35" s="68">
        <f t="shared" si="8"/>
        <v>529.32312</v>
      </c>
      <c r="M35" s="89">
        <f t="shared" si="9"/>
        <v>132.33078</v>
      </c>
      <c r="N35" s="96" t="s">
        <v>149</v>
      </c>
      <c r="O35" s="97" t="s">
        <v>27</v>
      </c>
      <c r="P35" s="98"/>
      <c r="Q35" s="104"/>
    </row>
    <row r="36" s="82" customFormat="1" ht="18.6" customHeight="1" spans="1:17">
      <c r="A36" s="84">
        <f t="shared" si="11"/>
        <v>30</v>
      </c>
      <c r="B36" s="85" t="s">
        <v>311</v>
      </c>
      <c r="C36" s="86" t="s">
        <v>42</v>
      </c>
      <c r="D36" s="87" t="s">
        <v>230</v>
      </c>
      <c r="E36" s="87" t="s">
        <v>312</v>
      </c>
      <c r="F36" s="88" t="s">
        <v>25</v>
      </c>
      <c r="G36" s="89">
        <v>38.22</v>
      </c>
      <c r="H36" s="90">
        <v>38.22</v>
      </c>
      <c r="I36" s="67">
        <f t="shared" si="6"/>
        <v>49303.8</v>
      </c>
      <c r="J36" s="68">
        <f t="shared" si="7"/>
        <v>2021.4558</v>
      </c>
      <c r="K36" s="95">
        <v>0.8</v>
      </c>
      <c r="L36" s="68">
        <f t="shared" si="8"/>
        <v>1617.16464</v>
      </c>
      <c r="M36" s="89">
        <f t="shared" si="9"/>
        <v>404.29116</v>
      </c>
      <c r="N36" s="96" t="s">
        <v>313</v>
      </c>
      <c r="O36" s="97" t="s">
        <v>27</v>
      </c>
      <c r="P36" s="98"/>
      <c r="Q36" s="104"/>
    </row>
    <row r="37" s="82" customFormat="1" ht="18.6" customHeight="1" spans="1:17">
      <c r="A37" s="84">
        <f t="shared" si="11"/>
        <v>31</v>
      </c>
      <c r="B37" s="85" t="s">
        <v>150</v>
      </c>
      <c r="C37" s="86" t="s">
        <v>42</v>
      </c>
      <c r="D37" s="87" t="s">
        <v>151</v>
      </c>
      <c r="E37" s="87" t="s">
        <v>152</v>
      </c>
      <c r="F37" s="88" t="s">
        <v>25</v>
      </c>
      <c r="G37" s="89">
        <v>11.3</v>
      </c>
      <c r="H37" s="90">
        <v>11.3</v>
      </c>
      <c r="I37" s="67">
        <f t="shared" ref="I37:I81" si="12">G37*1290</f>
        <v>14577</v>
      </c>
      <c r="J37" s="68">
        <f t="shared" ref="J37:J81" si="13">G37*52.89</f>
        <v>597.657</v>
      </c>
      <c r="K37" s="95">
        <v>0.8</v>
      </c>
      <c r="L37" s="68">
        <f t="shared" ref="L37:L81" si="14">J37*K37</f>
        <v>478.1256</v>
      </c>
      <c r="M37" s="89">
        <f t="shared" ref="M37:M81" si="15">G37*10.578</f>
        <v>119.5314</v>
      </c>
      <c r="N37" s="96" t="s">
        <v>153</v>
      </c>
      <c r="O37" s="97" t="s">
        <v>27</v>
      </c>
      <c r="P37" s="98"/>
      <c r="Q37" s="104"/>
    </row>
    <row r="38" s="82" customFormat="1" ht="18.6" customHeight="1" spans="1:17">
      <c r="A38" s="84">
        <f t="shared" si="11"/>
        <v>32</v>
      </c>
      <c r="B38" s="85" t="s">
        <v>154</v>
      </c>
      <c r="C38" s="86" t="s">
        <v>42</v>
      </c>
      <c r="D38" s="87" t="s">
        <v>155</v>
      </c>
      <c r="E38" s="87" t="s">
        <v>156</v>
      </c>
      <c r="F38" s="88" t="s">
        <v>25</v>
      </c>
      <c r="G38" s="89">
        <v>16.1</v>
      </c>
      <c r="H38" s="90">
        <v>16.1</v>
      </c>
      <c r="I38" s="67">
        <f t="shared" si="12"/>
        <v>20769</v>
      </c>
      <c r="J38" s="68">
        <f t="shared" si="13"/>
        <v>851.529</v>
      </c>
      <c r="K38" s="95">
        <v>0.8</v>
      </c>
      <c r="L38" s="68">
        <f t="shared" si="14"/>
        <v>681.2232</v>
      </c>
      <c r="M38" s="89">
        <f t="shared" si="15"/>
        <v>170.3058</v>
      </c>
      <c r="N38" s="96" t="s">
        <v>157</v>
      </c>
      <c r="O38" s="97" t="s">
        <v>27</v>
      </c>
      <c r="P38" s="98"/>
      <c r="Q38" s="104"/>
    </row>
    <row r="39" s="82" customFormat="1" ht="18.6" customHeight="1" spans="1:17">
      <c r="A39" s="84">
        <f t="shared" si="11"/>
        <v>33</v>
      </c>
      <c r="B39" s="85" t="s">
        <v>161</v>
      </c>
      <c r="C39" s="86" t="s">
        <v>42</v>
      </c>
      <c r="D39" s="87" t="s">
        <v>112</v>
      </c>
      <c r="E39" s="87" t="s">
        <v>162</v>
      </c>
      <c r="F39" s="88" t="s">
        <v>25</v>
      </c>
      <c r="G39" s="89">
        <v>32.4</v>
      </c>
      <c r="H39" s="90">
        <v>32.4</v>
      </c>
      <c r="I39" s="67">
        <f t="shared" si="12"/>
        <v>41796</v>
      </c>
      <c r="J39" s="68">
        <f t="shared" si="13"/>
        <v>1713.636</v>
      </c>
      <c r="K39" s="95">
        <v>0.8</v>
      </c>
      <c r="L39" s="68">
        <f t="shared" si="14"/>
        <v>1370.9088</v>
      </c>
      <c r="M39" s="89">
        <f t="shared" si="15"/>
        <v>342.7272</v>
      </c>
      <c r="N39" s="96" t="s">
        <v>163</v>
      </c>
      <c r="O39" s="97" t="s">
        <v>27</v>
      </c>
      <c r="P39" s="98"/>
      <c r="Q39" s="104"/>
    </row>
    <row r="40" s="82" customFormat="1" ht="18.6" customHeight="1" spans="1:17">
      <c r="A40" s="84">
        <f t="shared" si="11"/>
        <v>34</v>
      </c>
      <c r="B40" s="85" t="s">
        <v>158</v>
      </c>
      <c r="C40" s="86" t="s">
        <v>42</v>
      </c>
      <c r="D40" s="87" t="s">
        <v>112</v>
      </c>
      <c r="E40" s="87" t="s">
        <v>159</v>
      </c>
      <c r="F40" s="88" t="s">
        <v>25</v>
      </c>
      <c r="G40" s="89">
        <v>12</v>
      </c>
      <c r="H40" s="90">
        <v>12</v>
      </c>
      <c r="I40" s="67">
        <f t="shared" si="12"/>
        <v>15480</v>
      </c>
      <c r="J40" s="68">
        <f t="shared" si="13"/>
        <v>634.68</v>
      </c>
      <c r="K40" s="95">
        <v>0.8</v>
      </c>
      <c r="L40" s="68">
        <f t="shared" si="14"/>
        <v>507.744</v>
      </c>
      <c r="M40" s="89">
        <f t="shared" si="15"/>
        <v>126.936</v>
      </c>
      <c r="N40" s="96" t="s">
        <v>160</v>
      </c>
      <c r="O40" s="97" t="s">
        <v>27</v>
      </c>
      <c r="P40" s="98"/>
      <c r="Q40" s="104"/>
    </row>
    <row r="41" s="82" customFormat="1" ht="18.6" customHeight="1" spans="1:17">
      <c r="A41" s="84">
        <f t="shared" si="11"/>
        <v>35</v>
      </c>
      <c r="B41" s="85" t="s">
        <v>314</v>
      </c>
      <c r="C41" s="86" t="s">
        <v>42</v>
      </c>
      <c r="D41" s="87" t="s">
        <v>315</v>
      </c>
      <c r="E41" s="87" t="s">
        <v>316</v>
      </c>
      <c r="F41" s="88" t="s">
        <v>25</v>
      </c>
      <c r="G41" s="89">
        <v>28</v>
      </c>
      <c r="H41" s="90">
        <v>28</v>
      </c>
      <c r="I41" s="67">
        <f t="shared" si="12"/>
        <v>36120</v>
      </c>
      <c r="J41" s="68">
        <f t="shared" si="13"/>
        <v>1480.92</v>
      </c>
      <c r="K41" s="95">
        <v>0.8</v>
      </c>
      <c r="L41" s="68">
        <f t="shared" si="14"/>
        <v>1184.736</v>
      </c>
      <c r="M41" s="89">
        <f t="shared" si="15"/>
        <v>296.184</v>
      </c>
      <c r="N41" s="96" t="s">
        <v>317</v>
      </c>
      <c r="O41" s="97" t="s">
        <v>27</v>
      </c>
      <c r="P41" s="98"/>
      <c r="Q41" s="104"/>
    </row>
    <row r="42" s="82" customFormat="1" ht="18.6" customHeight="1" spans="1:17">
      <c r="A42" s="84">
        <f t="shared" si="11"/>
        <v>36</v>
      </c>
      <c r="B42" s="85" t="s">
        <v>318</v>
      </c>
      <c r="C42" s="86" t="s">
        <v>42</v>
      </c>
      <c r="D42" s="87" t="s">
        <v>70</v>
      </c>
      <c r="E42" s="87" t="s">
        <v>319</v>
      </c>
      <c r="F42" s="88" t="s">
        <v>25</v>
      </c>
      <c r="G42" s="89">
        <v>21.8</v>
      </c>
      <c r="H42" s="90">
        <v>21.8</v>
      </c>
      <c r="I42" s="67">
        <f t="shared" si="12"/>
        <v>28122</v>
      </c>
      <c r="J42" s="68">
        <f t="shared" si="13"/>
        <v>1153.002</v>
      </c>
      <c r="K42" s="95">
        <v>0.8</v>
      </c>
      <c r="L42" s="68">
        <f t="shared" si="14"/>
        <v>922.4016</v>
      </c>
      <c r="M42" s="89">
        <f t="shared" si="15"/>
        <v>230.6004</v>
      </c>
      <c r="N42" s="96" t="s">
        <v>320</v>
      </c>
      <c r="O42" s="97" t="s">
        <v>27</v>
      </c>
      <c r="P42" s="98"/>
      <c r="Q42" s="104"/>
    </row>
    <row r="43" s="82" customFormat="1" ht="18.6" customHeight="1" spans="1:17">
      <c r="A43" s="84">
        <f t="shared" si="11"/>
        <v>37</v>
      </c>
      <c r="B43" s="85" t="s">
        <v>164</v>
      </c>
      <c r="C43" s="86" t="s">
        <v>42</v>
      </c>
      <c r="D43" s="87" t="s">
        <v>62</v>
      </c>
      <c r="E43" s="87" t="s">
        <v>165</v>
      </c>
      <c r="F43" s="88" t="s">
        <v>25</v>
      </c>
      <c r="G43" s="89">
        <v>17.6</v>
      </c>
      <c r="H43" s="90">
        <v>17.6</v>
      </c>
      <c r="I43" s="67">
        <f t="shared" si="12"/>
        <v>22704</v>
      </c>
      <c r="J43" s="68">
        <f t="shared" si="13"/>
        <v>930.864</v>
      </c>
      <c r="K43" s="95">
        <v>0.8</v>
      </c>
      <c r="L43" s="68">
        <f t="shared" si="14"/>
        <v>744.6912</v>
      </c>
      <c r="M43" s="89">
        <f t="shared" si="15"/>
        <v>186.1728</v>
      </c>
      <c r="N43" s="96" t="s">
        <v>166</v>
      </c>
      <c r="O43" s="97" t="s">
        <v>27</v>
      </c>
      <c r="P43" s="98"/>
      <c r="Q43" s="104"/>
    </row>
    <row r="44" s="82" customFormat="1" ht="18.6" customHeight="1" spans="1:17">
      <c r="A44" s="84">
        <f t="shared" si="11"/>
        <v>38</v>
      </c>
      <c r="B44" s="85" t="s">
        <v>167</v>
      </c>
      <c r="C44" s="86" t="s">
        <v>42</v>
      </c>
      <c r="D44" s="87" t="s">
        <v>62</v>
      </c>
      <c r="E44" s="87" t="s">
        <v>168</v>
      </c>
      <c r="F44" s="88" t="s">
        <v>25</v>
      </c>
      <c r="G44" s="89">
        <v>7.59</v>
      </c>
      <c r="H44" s="90">
        <v>7.59</v>
      </c>
      <c r="I44" s="67">
        <f t="shared" si="12"/>
        <v>9791.1</v>
      </c>
      <c r="J44" s="68">
        <f t="shared" si="13"/>
        <v>401.4351</v>
      </c>
      <c r="K44" s="95">
        <v>0.8</v>
      </c>
      <c r="L44" s="68">
        <f t="shared" si="14"/>
        <v>321.14808</v>
      </c>
      <c r="M44" s="89">
        <f t="shared" si="15"/>
        <v>80.28702</v>
      </c>
      <c r="N44" s="96" t="s">
        <v>169</v>
      </c>
      <c r="O44" s="97" t="s">
        <v>27</v>
      </c>
      <c r="P44" s="98"/>
      <c r="Q44" s="104"/>
    </row>
    <row r="45" s="82" customFormat="1" ht="18.6" customHeight="1" spans="1:17">
      <c r="A45" s="84">
        <f t="shared" ref="A45:A54" si="16">ROW()-6</f>
        <v>39</v>
      </c>
      <c r="B45" s="91" t="s">
        <v>170</v>
      </c>
      <c r="C45" s="92" t="s">
        <v>42</v>
      </c>
      <c r="D45" s="87" t="s">
        <v>66</v>
      </c>
      <c r="E45" s="87" t="s">
        <v>171</v>
      </c>
      <c r="F45" s="88" t="s">
        <v>25</v>
      </c>
      <c r="G45" s="93">
        <v>94.04</v>
      </c>
      <c r="H45" s="94">
        <v>94.04</v>
      </c>
      <c r="I45" s="67">
        <f t="shared" si="12"/>
        <v>121311.6</v>
      </c>
      <c r="J45" s="68">
        <f t="shared" si="13"/>
        <v>4973.7756</v>
      </c>
      <c r="K45" s="95">
        <v>0.8</v>
      </c>
      <c r="L45" s="68">
        <f t="shared" si="14"/>
        <v>3979.02048</v>
      </c>
      <c r="M45" s="89">
        <f t="shared" si="15"/>
        <v>994.75512</v>
      </c>
      <c r="N45" s="96" t="s">
        <v>172</v>
      </c>
      <c r="O45" s="101" t="s">
        <v>27</v>
      </c>
      <c r="P45" s="102"/>
      <c r="Q45" s="104"/>
    </row>
    <row r="46" s="82" customFormat="1" ht="18.6" customHeight="1" spans="1:17">
      <c r="A46" s="84">
        <f t="shared" si="16"/>
        <v>40</v>
      </c>
      <c r="B46" s="91" t="s">
        <v>173</v>
      </c>
      <c r="C46" s="92" t="s">
        <v>42</v>
      </c>
      <c r="D46" s="87" t="s">
        <v>174</v>
      </c>
      <c r="E46" s="87" t="s">
        <v>175</v>
      </c>
      <c r="F46" s="88" t="s">
        <v>25</v>
      </c>
      <c r="G46" s="93">
        <v>20.22</v>
      </c>
      <c r="H46" s="94">
        <v>20.22</v>
      </c>
      <c r="I46" s="67">
        <f t="shared" si="12"/>
        <v>26083.8</v>
      </c>
      <c r="J46" s="68">
        <f t="shared" si="13"/>
        <v>1069.4358</v>
      </c>
      <c r="K46" s="95">
        <v>0.8</v>
      </c>
      <c r="L46" s="68">
        <f t="shared" si="14"/>
        <v>855.54864</v>
      </c>
      <c r="M46" s="89">
        <f t="shared" si="15"/>
        <v>213.88716</v>
      </c>
      <c r="N46" s="96" t="s">
        <v>176</v>
      </c>
      <c r="O46" s="101" t="s">
        <v>27</v>
      </c>
      <c r="P46" s="102"/>
      <c r="Q46" s="104"/>
    </row>
    <row r="47" s="82" customFormat="1" ht="18.6" customHeight="1" spans="1:17">
      <c r="A47" s="84">
        <f t="shared" si="16"/>
        <v>41</v>
      </c>
      <c r="B47" s="85" t="s">
        <v>177</v>
      </c>
      <c r="C47" s="86" t="s">
        <v>42</v>
      </c>
      <c r="D47" s="87" t="s">
        <v>58</v>
      </c>
      <c r="E47" s="87" t="s">
        <v>178</v>
      </c>
      <c r="F47" s="88" t="s">
        <v>25</v>
      </c>
      <c r="G47" s="89">
        <v>24</v>
      </c>
      <c r="H47" s="90">
        <v>24</v>
      </c>
      <c r="I47" s="67">
        <f t="shared" si="12"/>
        <v>30960</v>
      </c>
      <c r="J47" s="68">
        <f t="shared" si="13"/>
        <v>1269.36</v>
      </c>
      <c r="K47" s="95">
        <v>0.8</v>
      </c>
      <c r="L47" s="68">
        <f t="shared" si="14"/>
        <v>1015.488</v>
      </c>
      <c r="M47" s="89">
        <f t="shared" si="15"/>
        <v>253.872</v>
      </c>
      <c r="N47" s="96" t="s">
        <v>179</v>
      </c>
      <c r="O47" s="97" t="s">
        <v>27</v>
      </c>
      <c r="P47" s="98"/>
      <c r="Q47" s="104"/>
    </row>
    <row r="48" s="82" customFormat="1" ht="18.6" customHeight="1" spans="1:17">
      <c r="A48" s="84">
        <f t="shared" si="16"/>
        <v>42</v>
      </c>
      <c r="B48" s="85" t="s">
        <v>321</v>
      </c>
      <c r="C48" s="86" t="s">
        <v>42</v>
      </c>
      <c r="D48" s="87" t="s">
        <v>224</v>
      </c>
      <c r="E48" s="87" t="s">
        <v>322</v>
      </c>
      <c r="F48" s="88" t="s">
        <v>25</v>
      </c>
      <c r="G48" s="89">
        <v>52.91</v>
      </c>
      <c r="H48" s="90">
        <v>52.91</v>
      </c>
      <c r="I48" s="67">
        <f t="shared" si="12"/>
        <v>68253.9</v>
      </c>
      <c r="J48" s="68">
        <f t="shared" si="13"/>
        <v>2798.4099</v>
      </c>
      <c r="K48" s="95">
        <v>0.8</v>
      </c>
      <c r="L48" s="68">
        <f t="shared" si="14"/>
        <v>2238.72792</v>
      </c>
      <c r="M48" s="89">
        <f t="shared" si="15"/>
        <v>559.68198</v>
      </c>
      <c r="N48" s="96" t="s">
        <v>323</v>
      </c>
      <c r="O48" s="97" t="s">
        <v>27</v>
      </c>
      <c r="P48" s="98"/>
      <c r="Q48" s="104"/>
    </row>
    <row r="49" s="82" customFormat="1" ht="18.6" customHeight="1" spans="1:17">
      <c r="A49" s="84">
        <f t="shared" si="16"/>
        <v>43</v>
      </c>
      <c r="B49" s="85" t="s">
        <v>183</v>
      </c>
      <c r="C49" s="86" t="s">
        <v>42</v>
      </c>
      <c r="D49" s="87" t="s">
        <v>184</v>
      </c>
      <c r="E49" s="87" t="s">
        <v>185</v>
      </c>
      <c r="F49" s="88" t="s">
        <v>25</v>
      </c>
      <c r="G49" s="89">
        <v>17.2</v>
      </c>
      <c r="H49" s="90">
        <v>17.2</v>
      </c>
      <c r="I49" s="67">
        <f t="shared" si="12"/>
        <v>22188</v>
      </c>
      <c r="J49" s="68">
        <f t="shared" si="13"/>
        <v>909.708</v>
      </c>
      <c r="K49" s="95">
        <v>0.8</v>
      </c>
      <c r="L49" s="68">
        <f t="shared" si="14"/>
        <v>727.7664</v>
      </c>
      <c r="M49" s="89">
        <f t="shared" si="15"/>
        <v>181.9416</v>
      </c>
      <c r="N49" s="96" t="s">
        <v>186</v>
      </c>
      <c r="O49" s="97" t="s">
        <v>27</v>
      </c>
      <c r="P49" s="98"/>
      <c r="Q49" s="104"/>
    </row>
    <row r="50" s="82" customFormat="1" ht="18.6" customHeight="1" spans="1:17">
      <c r="A50" s="84">
        <f t="shared" si="16"/>
        <v>44</v>
      </c>
      <c r="B50" s="85" t="s">
        <v>187</v>
      </c>
      <c r="C50" s="86" t="s">
        <v>42</v>
      </c>
      <c r="D50" s="87" t="s">
        <v>81</v>
      </c>
      <c r="E50" s="87" t="s">
        <v>188</v>
      </c>
      <c r="F50" s="88" t="s">
        <v>25</v>
      </c>
      <c r="G50" s="89">
        <v>26</v>
      </c>
      <c r="H50" s="90">
        <v>26</v>
      </c>
      <c r="I50" s="67">
        <f t="shared" si="12"/>
        <v>33540</v>
      </c>
      <c r="J50" s="68">
        <f t="shared" si="13"/>
        <v>1375.14</v>
      </c>
      <c r="K50" s="95">
        <v>0.8</v>
      </c>
      <c r="L50" s="68">
        <f t="shared" si="14"/>
        <v>1100.112</v>
      </c>
      <c r="M50" s="89">
        <f t="shared" si="15"/>
        <v>275.028</v>
      </c>
      <c r="N50" s="96" t="s">
        <v>189</v>
      </c>
      <c r="O50" s="97" t="s">
        <v>27</v>
      </c>
      <c r="P50" s="98"/>
      <c r="Q50" s="104"/>
    </row>
    <row r="51" s="82" customFormat="1" ht="18.6" customHeight="1" spans="1:17">
      <c r="A51" s="84">
        <f t="shared" si="16"/>
        <v>45</v>
      </c>
      <c r="B51" s="85" t="s">
        <v>190</v>
      </c>
      <c r="C51" s="86" t="s">
        <v>42</v>
      </c>
      <c r="D51" s="87" t="s">
        <v>133</v>
      </c>
      <c r="E51" s="87" t="s">
        <v>191</v>
      </c>
      <c r="F51" s="88" t="s">
        <v>25</v>
      </c>
      <c r="G51" s="89">
        <v>15.5</v>
      </c>
      <c r="H51" s="90">
        <v>15.5</v>
      </c>
      <c r="I51" s="67">
        <f t="shared" si="12"/>
        <v>19995</v>
      </c>
      <c r="J51" s="68">
        <f t="shared" si="13"/>
        <v>819.795</v>
      </c>
      <c r="K51" s="95">
        <v>0.8</v>
      </c>
      <c r="L51" s="68">
        <f t="shared" si="14"/>
        <v>655.836</v>
      </c>
      <c r="M51" s="89">
        <f t="shared" si="15"/>
        <v>163.959</v>
      </c>
      <c r="N51" s="96" t="s">
        <v>192</v>
      </c>
      <c r="O51" s="97" t="s">
        <v>27</v>
      </c>
      <c r="P51" s="99"/>
      <c r="Q51" s="104"/>
    </row>
    <row r="52" s="82" customFormat="1" ht="18.6" customHeight="1" spans="1:17">
      <c r="A52" s="84">
        <f t="shared" si="16"/>
        <v>46</v>
      </c>
      <c r="B52" s="85" t="s">
        <v>324</v>
      </c>
      <c r="C52" s="86" t="s">
        <v>42</v>
      </c>
      <c r="D52" s="87" t="s">
        <v>108</v>
      </c>
      <c r="E52" s="87" t="s">
        <v>325</v>
      </c>
      <c r="F52" s="88" t="s">
        <v>25</v>
      </c>
      <c r="G52" s="89">
        <v>56.32</v>
      </c>
      <c r="H52" s="90">
        <v>56.32</v>
      </c>
      <c r="I52" s="67">
        <f t="shared" si="12"/>
        <v>72652.8</v>
      </c>
      <c r="J52" s="68">
        <f t="shared" si="13"/>
        <v>2978.7648</v>
      </c>
      <c r="K52" s="95">
        <v>0.8</v>
      </c>
      <c r="L52" s="68">
        <f t="shared" si="14"/>
        <v>2383.01184</v>
      </c>
      <c r="M52" s="89">
        <f t="shared" si="15"/>
        <v>595.75296</v>
      </c>
      <c r="N52" s="96" t="s">
        <v>326</v>
      </c>
      <c r="O52" s="97" t="s">
        <v>27</v>
      </c>
      <c r="P52" s="98"/>
      <c r="Q52" s="104"/>
    </row>
    <row r="53" s="82" customFormat="1" ht="18.6" customHeight="1" spans="1:17">
      <c r="A53" s="84">
        <f t="shared" si="16"/>
        <v>47</v>
      </c>
      <c r="B53" s="85" t="s">
        <v>327</v>
      </c>
      <c r="C53" s="86" t="s">
        <v>42</v>
      </c>
      <c r="D53" s="87" t="s">
        <v>328</v>
      </c>
      <c r="E53" s="87" t="s">
        <v>329</v>
      </c>
      <c r="F53" s="88" t="s">
        <v>25</v>
      </c>
      <c r="G53" s="89">
        <v>14.7</v>
      </c>
      <c r="H53" s="90">
        <v>14.7</v>
      </c>
      <c r="I53" s="67">
        <f t="shared" si="12"/>
        <v>18963</v>
      </c>
      <c r="J53" s="68">
        <f t="shared" si="13"/>
        <v>777.483</v>
      </c>
      <c r="K53" s="95">
        <v>0.8</v>
      </c>
      <c r="L53" s="68">
        <f t="shared" si="14"/>
        <v>621.9864</v>
      </c>
      <c r="M53" s="89">
        <f t="shared" si="15"/>
        <v>155.4966</v>
      </c>
      <c r="N53" s="96" t="s">
        <v>330</v>
      </c>
      <c r="O53" s="97" t="s">
        <v>27</v>
      </c>
      <c r="P53" s="98"/>
      <c r="Q53" s="104"/>
    </row>
    <row r="54" s="82" customFormat="1" ht="18.6" customHeight="1" spans="1:17">
      <c r="A54" s="84">
        <f t="shared" si="16"/>
        <v>48</v>
      </c>
      <c r="B54" s="85" t="s">
        <v>331</v>
      </c>
      <c r="C54" s="86" t="s">
        <v>42</v>
      </c>
      <c r="D54" s="87" t="s">
        <v>332</v>
      </c>
      <c r="E54" s="87" t="s">
        <v>333</v>
      </c>
      <c r="F54" s="88" t="s">
        <v>25</v>
      </c>
      <c r="G54" s="89">
        <v>44.1</v>
      </c>
      <c r="H54" s="90">
        <v>44.1</v>
      </c>
      <c r="I54" s="67">
        <f t="shared" si="12"/>
        <v>56889</v>
      </c>
      <c r="J54" s="68">
        <f t="shared" si="13"/>
        <v>2332.449</v>
      </c>
      <c r="K54" s="95">
        <v>0.8</v>
      </c>
      <c r="L54" s="68">
        <f t="shared" si="14"/>
        <v>1865.9592</v>
      </c>
      <c r="M54" s="89">
        <f t="shared" si="15"/>
        <v>466.4898</v>
      </c>
      <c r="N54" s="96" t="s">
        <v>334</v>
      </c>
      <c r="O54" s="97" t="s">
        <v>27</v>
      </c>
      <c r="P54" s="98"/>
      <c r="Q54" s="104"/>
    </row>
    <row r="55" s="82" customFormat="1" ht="18.6" customHeight="1" spans="1:17">
      <c r="A55" s="84">
        <f t="shared" ref="A55:A64" si="17">ROW()-6</f>
        <v>49</v>
      </c>
      <c r="B55" s="85" t="s">
        <v>193</v>
      </c>
      <c r="C55" s="86" t="s">
        <v>42</v>
      </c>
      <c r="D55" s="87" t="s">
        <v>70</v>
      </c>
      <c r="E55" s="87" t="s">
        <v>335</v>
      </c>
      <c r="F55" s="88" t="s">
        <v>25</v>
      </c>
      <c r="G55" s="89">
        <v>13</v>
      </c>
      <c r="H55" s="90">
        <v>13</v>
      </c>
      <c r="I55" s="67">
        <f t="shared" si="12"/>
        <v>16770</v>
      </c>
      <c r="J55" s="68">
        <f t="shared" si="13"/>
        <v>687.57</v>
      </c>
      <c r="K55" s="95">
        <v>0.8</v>
      </c>
      <c r="L55" s="68">
        <f t="shared" si="14"/>
        <v>550.056</v>
      </c>
      <c r="M55" s="89">
        <f t="shared" si="15"/>
        <v>137.514</v>
      </c>
      <c r="N55" s="96" t="s">
        <v>336</v>
      </c>
      <c r="O55" s="97" t="s">
        <v>27</v>
      </c>
      <c r="P55" s="98"/>
      <c r="Q55" s="104"/>
    </row>
    <row r="56" s="82" customFormat="1" ht="18.6" customHeight="1" spans="1:17">
      <c r="A56" s="84">
        <f t="shared" si="17"/>
        <v>50</v>
      </c>
      <c r="B56" s="85" t="s">
        <v>196</v>
      </c>
      <c r="C56" s="86" t="s">
        <v>42</v>
      </c>
      <c r="D56" s="87" t="s">
        <v>197</v>
      </c>
      <c r="E56" s="87" t="s">
        <v>198</v>
      </c>
      <c r="F56" s="88" t="s">
        <v>25</v>
      </c>
      <c r="G56" s="89">
        <v>13.5</v>
      </c>
      <c r="H56" s="90">
        <v>13.5</v>
      </c>
      <c r="I56" s="67">
        <f t="shared" si="12"/>
        <v>17415</v>
      </c>
      <c r="J56" s="68">
        <f t="shared" si="13"/>
        <v>714.015</v>
      </c>
      <c r="K56" s="95">
        <v>0.8</v>
      </c>
      <c r="L56" s="68">
        <f t="shared" si="14"/>
        <v>571.212</v>
      </c>
      <c r="M56" s="89">
        <f t="shared" si="15"/>
        <v>142.803</v>
      </c>
      <c r="N56" s="96" t="s">
        <v>199</v>
      </c>
      <c r="O56" s="97" t="s">
        <v>27</v>
      </c>
      <c r="P56" s="98"/>
      <c r="Q56" s="104"/>
    </row>
    <row r="57" s="82" customFormat="1" ht="18.6" customHeight="1" spans="1:17">
      <c r="A57" s="84">
        <f t="shared" si="17"/>
        <v>51</v>
      </c>
      <c r="B57" s="85" t="s">
        <v>200</v>
      </c>
      <c r="C57" s="86" t="s">
        <v>42</v>
      </c>
      <c r="D57" s="87" t="s">
        <v>33</v>
      </c>
      <c r="E57" s="87" t="s">
        <v>201</v>
      </c>
      <c r="F57" s="88" t="s">
        <v>25</v>
      </c>
      <c r="G57" s="89">
        <v>96.6</v>
      </c>
      <c r="H57" s="90">
        <v>96.6</v>
      </c>
      <c r="I57" s="67">
        <f t="shared" si="12"/>
        <v>124614</v>
      </c>
      <c r="J57" s="68">
        <f t="shared" si="13"/>
        <v>5109.174</v>
      </c>
      <c r="K57" s="95">
        <v>0.8</v>
      </c>
      <c r="L57" s="68">
        <f t="shared" si="14"/>
        <v>4087.3392</v>
      </c>
      <c r="M57" s="89">
        <f t="shared" si="15"/>
        <v>1021.8348</v>
      </c>
      <c r="N57" s="96" t="s">
        <v>202</v>
      </c>
      <c r="O57" s="97" t="s">
        <v>27</v>
      </c>
      <c r="P57" s="98"/>
      <c r="Q57" s="104"/>
    </row>
    <row r="58" s="82" customFormat="1" ht="18.6" customHeight="1" spans="1:17">
      <c r="A58" s="84">
        <f t="shared" si="17"/>
        <v>52</v>
      </c>
      <c r="B58" s="85" t="s">
        <v>203</v>
      </c>
      <c r="C58" s="86" t="s">
        <v>42</v>
      </c>
      <c r="D58" s="87" t="s">
        <v>133</v>
      </c>
      <c r="E58" s="87" t="s">
        <v>204</v>
      </c>
      <c r="F58" s="88" t="s">
        <v>25</v>
      </c>
      <c r="G58" s="89">
        <v>39.03</v>
      </c>
      <c r="H58" s="90">
        <v>39.03</v>
      </c>
      <c r="I58" s="67">
        <f t="shared" si="12"/>
        <v>50348.7</v>
      </c>
      <c r="J58" s="68">
        <f t="shared" si="13"/>
        <v>2064.2967</v>
      </c>
      <c r="K58" s="95">
        <v>0.8</v>
      </c>
      <c r="L58" s="68">
        <f t="shared" si="14"/>
        <v>1651.43736</v>
      </c>
      <c r="M58" s="89">
        <f t="shared" si="15"/>
        <v>412.85934</v>
      </c>
      <c r="N58" s="96" t="s">
        <v>205</v>
      </c>
      <c r="O58" s="97" t="s">
        <v>27</v>
      </c>
      <c r="P58" s="99"/>
      <c r="Q58" s="104"/>
    </row>
    <row r="59" s="82" customFormat="1" ht="18.6" customHeight="1" spans="1:17">
      <c r="A59" s="84">
        <f t="shared" si="17"/>
        <v>53</v>
      </c>
      <c r="B59" s="85" t="s">
        <v>206</v>
      </c>
      <c r="C59" s="86" t="s">
        <v>42</v>
      </c>
      <c r="D59" s="87" t="s">
        <v>43</v>
      </c>
      <c r="E59" s="87" t="s">
        <v>207</v>
      </c>
      <c r="F59" s="88" t="s">
        <v>25</v>
      </c>
      <c r="G59" s="89">
        <v>43.6</v>
      </c>
      <c r="H59" s="90">
        <v>43.6</v>
      </c>
      <c r="I59" s="67">
        <f t="shared" si="12"/>
        <v>56244</v>
      </c>
      <c r="J59" s="68">
        <f t="shared" si="13"/>
        <v>2306.004</v>
      </c>
      <c r="K59" s="95">
        <v>0.8</v>
      </c>
      <c r="L59" s="68">
        <f t="shared" si="14"/>
        <v>1844.8032</v>
      </c>
      <c r="M59" s="89">
        <f t="shared" si="15"/>
        <v>461.2008</v>
      </c>
      <c r="N59" s="96" t="s">
        <v>208</v>
      </c>
      <c r="O59" s="97" t="s">
        <v>27</v>
      </c>
      <c r="P59" s="98"/>
      <c r="Q59" s="104"/>
    </row>
    <row r="60" s="82" customFormat="1" ht="18.6" customHeight="1" spans="1:17">
      <c r="A60" s="84">
        <f t="shared" si="17"/>
        <v>54</v>
      </c>
      <c r="B60" s="85" t="s">
        <v>209</v>
      </c>
      <c r="C60" s="86" t="s">
        <v>42</v>
      </c>
      <c r="D60" s="87" t="s">
        <v>210</v>
      </c>
      <c r="E60" s="87" t="s">
        <v>211</v>
      </c>
      <c r="F60" s="88" t="s">
        <v>25</v>
      </c>
      <c r="G60" s="89">
        <v>41.5</v>
      </c>
      <c r="H60" s="90">
        <v>41.5</v>
      </c>
      <c r="I60" s="67">
        <f t="shared" si="12"/>
        <v>53535</v>
      </c>
      <c r="J60" s="68">
        <f t="shared" si="13"/>
        <v>2194.935</v>
      </c>
      <c r="K60" s="95">
        <v>0.8</v>
      </c>
      <c r="L60" s="68">
        <f t="shared" si="14"/>
        <v>1755.948</v>
      </c>
      <c r="M60" s="89">
        <f t="shared" si="15"/>
        <v>438.987</v>
      </c>
      <c r="N60" s="96" t="s">
        <v>212</v>
      </c>
      <c r="O60" s="97" t="s">
        <v>27</v>
      </c>
      <c r="P60" s="98"/>
      <c r="Q60" s="104"/>
    </row>
    <row r="61" s="82" customFormat="1" ht="18.6" customHeight="1" spans="1:17">
      <c r="A61" s="84">
        <f t="shared" si="17"/>
        <v>55</v>
      </c>
      <c r="B61" s="85" t="s">
        <v>213</v>
      </c>
      <c r="C61" s="86" t="s">
        <v>42</v>
      </c>
      <c r="D61" s="87" t="s">
        <v>77</v>
      </c>
      <c r="E61" s="87" t="s">
        <v>214</v>
      </c>
      <c r="F61" s="88" t="s">
        <v>25</v>
      </c>
      <c r="G61" s="89">
        <v>20</v>
      </c>
      <c r="H61" s="90">
        <v>20</v>
      </c>
      <c r="I61" s="67">
        <f t="shared" si="12"/>
        <v>25800</v>
      </c>
      <c r="J61" s="68">
        <f t="shared" si="13"/>
        <v>1057.8</v>
      </c>
      <c r="K61" s="95">
        <v>0.8</v>
      </c>
      <c r="L61" s="68">
        <f t="shared" si="14"/>
        <v>846.24</v>
      </c>
      <c r="M61" s="89">
        <f t="shared" si="15"/>
        <v>211.56</v>
      </c>
      <c r="N61" s="96" t="s">
        <v>215</v>
      </c>
      <c r="O61" s="97" t="s">
        <v>27</v>
      </c>
      <c r="P61" s="98"/>
      <c r="Q61" s="104"/>
    </row>
    <row r="62" s="82" customFormat="1" ht="18.6" customHeight="1" spans="1:17">
      <c r="A62" s="84">
        <f t="shared" si="17"/>
        <v>56</v>
      </c>
      <c r="B62" s="85" t="s">
        <v>337</v>
      </c>
      <c r="C62" s="86" t="s">
        <v>42</v>
      </c>
      <c r="D62" s="87" t="s">
        <v>332</v>
      </c>
      <c r="E62" s="87" t="s">
        <v>338</v>
      </c>
      <c r="F62" s="88" t="s">
        <v>25</v>
      </c>
      <c r="G62" s="89">
        <v>14.6</v>
      </c>
      <c r="H62" s="90">
        <v>14.6</v>
      </c>
      <c r="I62" s="67">
        <f t="shared" si="12"/>
        <v>18834</v>
      </c>
      <c r="J62" s="68">
        <f t="shared" si="13"/>
        <v>772.194</v>
      </c>
      <c r="K62" s="95">
        <v>0.8</v>
      </c>
      <c r="L62" s="68">
        <f t="shared" si="14"/>
        <v>617.7552</v>
      </c>
      <c r="M62" s="89">
        <f t="shared" si="15"/>
        <v>154.4388</v>
      </c>
      <c r="N62" s="96" t="s">
        <v>339</v>
      </c>
      <c r="O62" s="97" t="s">
        <v>27</v>
      </c>
      <c r="P62" s="98"/>
      <c r="Q62" s="104"/>
    </row>
    <row r="63" s="82" customFormat="1" ht="18.6" customHeight="1" spans="1:17">
      <c r="A63" s="84">
        <f t="shared" si="17"/>
        <v>57</v>
      </c>
      <c r="B63" s="85" t="s">
        <v>340</v>
      </c>
      <c r="C63" s="86" t="s">
        <v>42</v>
      </c>
      <c r="D63" s="87" t="s">
        <v>58</v>
      </c>
      <c r="E63" s="87" t="s">
        <v>341</v>
      </c>
      <c r="F63" s="88" t="s">
        <v>25</v>
      </c>
      <c r="G63" s="89">
        <v>66.3</v>
      </c>
      <c r="H63" s="90">
        <v>66.3</v>
      </c>
      <c r="I63" s="67">
        <f t="shared" si="12"/>
        <v>85527</v>
      </c>
      <c r="J63" s="68">
        <f t="shared" si="13"/>
        <v>3506.607</v>
      </c>
      <c r="K63" s="95">
        <v>0.8</v>
      </c>
      <c r="L63" s="68">
        <f t="shared" si="14"/>
        <v>2805.2856</v>
      </c>
      <c r="M63" s="89">
        <f t="shared" si="15"/>
        <v>701.3214</v>
      </c>
      <c r="N63" s="96" t="s">
        <v>342</v>
      </c>
      <c r="O63" s="97" t="s">
        <v>27</v>
      </c>
      <c r="P63" s="103"/>
      <c r="Q63" s="103"/>
    </row>
    <row r="64" s="82" customFormat="1" ht="18.6" customHeight="1" spans="1:17">
      <c r="A64" s="84">
        <f t="shared" si="17"/>
        <v>58</v>
      </c>
      <c r="B64" s="85" t="s">
        <v>216</v>
      </c>
      <c r="C64" s="86" t="s">
        <v>42</v>
      </c>
      <c r="D64" s="87" t="s">
        <v>217</v>
      </c>
      <c r="E64" s="87" t="s">
        <v>218</v>
      </c>
      <c r="F64" s="88" t="s">
        <v>25</v>
      </c>
      <c r="G64" s="89">
        <v>31.1</v>
      </c>
      <c r="H64" s="90">
        <v>31.1</v>
      </c>
      <c r="I64" s="67">
        <f t="shared" si="12"/>
        <v>40119</v>
      </c>
      <c r="J64" s="68">
        <f t="shared" si="13"/>
        <v>1644.879</v>
      </c>
      <c r="K64" s="95">
        <v>0.8</v>
      </c>
      <c r="L64" s="68">
        <f t="shared" si="14"/>
        <v>1315.9032</v>
      </c>
      <c r="M64" s="89">
        <f t="shared" si="15"/>
        <v>328.9758</v>
      </c>
      <c r="N64" s="96" t="s">
        <v>219</v>
      </c>
      <c r="O64" s="97" t="s">
        <v>27</v>
      </c>
      <c r="P64" s="103"/>
      <c r="Q64" s="103"/>
    </row>
    <row r="65" s="82" customFormat="1" ht="18.6" customHeight="1" spans="1:17">
      <c r="A65" s="84">
        <f t="shared" ref="A65:A74" si="18">ROW()-6</f>
        <v>59</v>
      </c>
      <c r="B65" s="85" t="s">
        <v>220</v>
      </c>
      <c r="C65" s="86" t="s">
        <v>42</v>
      </c>
      <c r="D65" s="87" t="s">
        <v>95</v>
      </c>
      <c r="E65" s="87" t="s">
        <v>221</v>
      </c>
      <c r="F65" s="88" t="s">
        <v>25</v>
      </c>
      <c r="G65" s="89">
        <v>18</v>
      </c>
      <c r="H65" s="90">
        <v>18</v>
      </c>
      <c r="I65" s="67">
        <f t="shared" si="12"/>
        <v>23220</v>
      </c>
      <c r="J65" s="68">
        <f t="shared" si="13"/>
        <v>952.02</v>
      </c>
      <c r="K65" s="95">
        <v>0.8</v>
      </c>
      <c r="L65" s="68">
        <f t="shared" si="14"/>
        <v>761.616</v>
      </c>
      <c r="M65" s="89">
        <f t="shared" si="15"/>
        <v>190.404</v>
      </c>
      <c r="N65" s="96" t="s">
        <v>222</v>
      </c>
      <c r="O65" s="97" t="s">
        <v>27</v>
      </c>
      <c r="P65" s="103"/>
      <c r="Q65" s="103"/>
    </row>
    <row r="66" s="82" customFormat="1" ht="18.6" customHeight="1" spans="1:17">
      <c r="A66" s="84">
        <f t="shared" si="18"/>
        <v>60</v>
      </c>
      <c r="B66" s="85" t="s">
        <v>223</v>
      </c>
      <c r="C66" s="86" t="s">
        <v>42</v>
      </c>
      <c r="D66" s="87" t="s">
        <v>224</v>
      </c>
      <c r="E66" s="87" t="s">
        <v>204</v>
      </c>
      <c r="F66" s="88" t="s">
        <v>25</v>
      </c>
      <c r="G66" s="89">
        <v>18</v>
      </c>
      <c r="H66" s="90">
        <v>18</v>
      </c>
      <c r="I66" s="67">
        <f t="shared" si="12"/>
        <v>23220</v>
      </c>
      <c r="J66" s="68">
        <f t="shared" si="13"/>
        <v>952.02</v>
      </c>
      <c r="K66" s="95">
        <v>0.8</v>
      </c>
      <c r="L66" s="68">
        <f t="shared" si="14"/>
        <v>761.616</v>
      </c>
      <c r="M66" s="89">
        <f t="shared" si="15"/>
        <v>190.404</v>
      </c>
      <c r="N66" s="96" t="s">
        <v>225</v>
      </c>
      <c r="O66" s="97" t="s">
        <v>27</v>
      </c>
      <c r="P66" s="103"/>
      <c r="Q66" s="103"/>
    </row>
    <row r="67" s="82" customFormat="1" ht="18.6" customHeight="1" spans="1:17">
      <c r="A67" s="84">
        <f t="shared" si="18"/>
        <v>61</v>
      </c>
      <c r="B67" s="85" t="s">
        <v>226</v>
      </c>
      <c r="C67" s="86" t="s">
        <v>42</v>
      </c>
      <c r="D67" s="87" t="s">
        <v>66</v>
      </c>
      <c r="E67" s="87" t="s">
        <v>227</v>
      </c>
      <c r="F67" s="88" t="s">
        <v>25</v>
      </c>
      <c r="G67" s="89">
        <v>99.34</v>
      </c>
      <c r="H67" s="90">
        <v>99.34</v>
      </c>
      <c r="I67" s="67">
        <f t="shared" si="12"/>
        <v>128148.6</v>
      </c>
      <c r="J67" s="68">
        <f t="shared" si="13"/>
        <v>5254.0926</v>
      </c>
      <c r="K67" s="95">
        <v>0.8</v>
      </c>
      <c r="L67" s="68">
        <f t="shared" si="14"/>
        <v>4203.27408</v>
      </c>
      <c r="M67" s="89">
        <f t="shared" si="15"/>
        <v>1050.81852</v>
      </c>
      <c r="N67" s="96" t="s">
        <v>228</v>
      </c>
      <c r="O67" s="97" t="s">
        <v>27</v>
      </c>
      <c r="P67" s="103"/>
      <c r="Q67" s="103"/>
    </row>
    <row r="68" s="82" customFormat="1" ht="18.6" customHeight="1" spans="1:17">
      <c r="A68" s="84">
        <f t="shared" si="18"/>
        <v>62</v>
      </c>
      <c r="B68" s="85" t="s">
        <v>229</v>
      </c>
      <c r="C68" s="86" t="s">
        <v>42</v>
      </c>
      <c r="D68" s="87" t="s">
        <v>230</v>
      </c>
      <c r="E68" s="87" t="s">
        <v>231</v>
      </c>
      <c r="F68" s="88" t="s">
        <v>25</v>
      </c>
      <c r="G68" s="89">
        <v>18</v>
      </c>
      <c r="H68" s="90">
        <v>18</v>
      </c>
      <c r="I68" s="67">
        <f t="shared" si="12"/>
        <v>23220</v>
      </c>
      <c r="J68" s="68">
        <f t="shared" si="13"/>
        <v>952.02</v>
      </c>
      <c r="K68" s="95">
        <v>0.8</v>
      </c>
      <c r="L68" s="68">
        <f t="shared" si="14"/>
        <v>761.616</v>
      </c>
      <c r="M68" s="89">
        <f t="shared" si="15"/>
        <v>190.404</v>
      </c>
      <c r="N68" s="96" t="s">
        <v>232</v>
      </c>
      <c r="O68" s="97" t="s">
        <v>27</v>
      </c>
      <c r="P68" s="103"/>
      <c r="Q68" s="103"/>
    </row>
    <row r="69" s="82" customFormat="1" ht="18.6" customHeight="1" spans="1:17">
      <c r="A69" s="84">
        <f t="shared" si="18"/>
        <v>63</v>
      </c>
      <c r="B69" s="85" t="s">
        <v>233</v>
      </c>
      <c r="C69" s="86" t="s">
        <v>42</v>
      </c>
      <c r="D69" s="87" t="s">
        <v>50</v>
      </c>
      <c r="E69" s="87" t="s">
        <v>234</v>
      </c>
      <c r="F69" s="88" t="s">
        <v>25</v>
      </c>
      <c r="G69" s="89">
        <v>14.8</v>
      </c>
      <c r="H69" s="90">
        <v>14.8</v>
      </c>
      <c r="I69" s="67">
        <f t="shared" si="12"/>
        <v>19092</v>
      </c>
      <c r="J69" s="68">
        <f t="shared" si="13"/>
        <v>782.772</v>
      </c>
      <c r="K69" s="95">
        <v>0.8</v>
      </c>
      <c r="L69" s="68">
        <f t="shared" si="14"/>
        <v>626.2176</v>
      </c>
      <c r="M69" s="89">
        <f t="shared" si="15"/>
        <v>156.5544</v>
      </c>
      <c r="N69" s="96" t="s">
        <v>235</v>
      </c>
      <c r="O69" s="97" t="s">
        <v>27</v>
      </c>
      <c r="P69" s="103"/>
      <c r="Q69" s="103"/>
    </row>
    <row r="70" s="82" customFormat="1" ht="18.6" customHeight="1" spans="1:17">
      <c r="A70" s="84">
        <f t="shared" si="18"/>
        <v>64</v>
      </c>
      <c r="B70" s="85" t="s">
        <v>236</v>
      </c>
      <c r="C70" s="86" t="s">
        <v>42</v>
      </c>
      <c r="D70" s="87" t="s">
        <v>58</v>
      </c>
      <c r="E70" s="87" t="s">
        <v>237</v>
      </c>
      <c r="F70" s="88" t="s">
        <v>25</v>
      </c>
      <c r="G70" s="89">
        <v>15</v>
      </c>
      <c r="H70" s="90">
        <v>15</v>
      </c>
      <c r="I70" s="67">
        <f t="shared" si="12"/>
        <v>19350</v>
      </c>
      <c r="J70" s="68">
        <f t="shared" si="13"/>
        <v>793.35</v>
      </c>
      <c r="K70" s="95">
        <v>0.8</v>
      </c>
      <c r="L70" s="68">
        <f t="shared" si="14"/>
        <v>634.68</v>
      </c>
      <c r="M70" s="89">
        <f t="shared" si="15"/>
        <v>158.67</v>
      </c>
      <c r="N70" s="96" t="s">
        <v>238</v>
      </c>
      <c r="O70" s="97" t="s">
        <v>27</v>
      </c>
      <c r="P70" s="103"/>
      <c r="Q70" s="103"/>
    </row>
    <row r="71" s="82" customFormat="1" ht="18.6" customHeight="1" spans="1:17">
      <c r="A71" s="84">
        <f t="shared" si="18"/>
        <v>65</v>
      </c>
      <c r="B71" s="85" t="s">
        <v>239</v>
      </c>
      <c r="C71" s="86" t="s">
        <v>42</v>
      </c>
      <c r="D71" s="87" t="s">
        <v>155</v>
      </c>
      <c r="E71" s="87" t="s">
        <v>240</v>
      </c>
      <c r="F71" s="88" t="s">
        <v>25</v>
      </c>
      <c r="G71" s="89">
        <v>80.65</v>
      </c>
      <c r="H71" s="90">
        <v>80.65</v>
      </c>
      <c r="I71" s="67">
        <f t="shared" si="12"/>
        <v>104038.5</v>
      </c>
      <c r="J71" s="68">
        <f t="shared" si="13"/>
        <v>4265.5785</v>
      </c>
      <c r="K71" s="95">
        <v>0.8</v>
      </c>
      <c r="L71" s="68">
        <f t="shared" si="14"/>
        <v>3412.4628</v>
      </c>
      <c r="M71" s="89">
        <f t="shared" si="15"/>
        <v>853.1157</v>
      </c>
      <c r="N71" s="96" t="s">
        <v>241</v>
      </c>
      <c r="O71" s="97" t="s">
        <v>27</v>
      </c>
      <c r="P71" s="103"/>
      <c r="Q71" s="103"/>
    </row>
    <row r="72" s="82" customFormat="1" ht="18.6" customHeight="1" spans="1:17">
      <c r="A72" s="84">
        <f t="shared" si="18"/>
        <v>66</v>
      </c>
      <c r="B72" s="85" t="s">
        <v>242</v>
      </c>
      <c r="C72" s="86" t="s">
        <v>42</v>
      </c>
      <c r="D72" s="87" t="s">
        <v>58</v>
      </c>
      <c r="E72" s="87" t="s">
        <v>243</v>
      </c>
      <c r="F72" s="88" t="s">
        <v>25</v>
      </c>
      <c r="G72" s="89">
        <v>22.5</v>
      </c>
      <c r="H72" s="90">
        <v>22.5</v>
      </c>
      <c r="I72" s="67">
        <f t="shared" si="12"/>
        <v>29025</v>
      </c>
      <c r="J72" s="68">
        <f t="shared" si="13"/>
        <v>1190.025</v>
      </c>
      <c r="K72" s="95">
        <v>0.8</v>
      </c>
      <c r="L72" s="68">
        <f t="shared" si="14"/>
        <v>952.02</v>
      </c>
      <c r="M72" s="89">
        <f t="shared" si="15"/>
        <v>238.005</v>
      </c>
      <c r="N72" s="96" t="s">
        <v>244</v>
      </c>
      <c r="O72" s="97" t="s">
        <v>27</v>
      </c>
      <c r="P72" s="103"/>
      <c r="Q72" s="103"/>
    </row>
    <row r="73" s="82" customFormat="1" ht="18.6" customHeight="1" spans="1:17">
      <c r="A73" s="84">
        <f t="shared" si="18"/>
        <v>67</v>
      </c>
      <c r="B73" s="85" t="s">
        <v>245</v>
      </c>
      <c r="C73" s="86" t="s">
        <v>42</v>
      </c>
      <c r="D73" s="87" t="s">
        <v>81</v>
      </c>
      <c r="E73" s="87" t="s">
        <v>246</v>
      </c>
      <c r="F73" s="88" t="s">
        <v>25</v>
      </c>
      <c r="G73" s="89">
        <v>10</v>
      </c>
      <c r="H73" s="90">
        <v>10</v>
      </c>
      <c r="I73" s="67">
        <f t="shared" si="12"/>
        <v>12900</v>
      </c>
      <c r="J73" s="68">
        <f t="shared" si="13"/>
        <v>528.9</v>
      </c>
      <c r="K73" s="95">
        <v>0.8</v>
      </c>
      <c r="L73" s="68">
        <f t="shared" si="14"/>
        <v>423.12</v>
      </c>
      <c r="M73" s="89">
        <f t="shared" si="15"/>
        <v>105.78</v>
      </c>
      <c r="N73" s="96" t="s">
        <v>247</v>
      </c>
      <c r="O73" s="97" t="s">
        <v>27</v>
      </c>
      <c r="P73" s="103"/>
      <c r="Q73" s="103"/>
    </row>
    <row r="74" s="82" customFormat="1" ht="18.6" customHeight="1" spans="1:17">
      <c r="A74" s="84">
        <f t="shared" si="18"/>
        <v>68</v>
      </c>
      <c r="B74" s="91" t="s">
        <v>248</v>
      </c>
      <c r="C74" s="92" t="s">
        <v>42</v>
      </c>
      <c r="D74" s="87" t="s">
        <v>62</v>
      </c>
      <c r="E74" s="87" t="s">
        <v>249</v>
      </c>
      <c r="F74" s="88" t="s">
        <v>25</v>
      </c>
      <c r="G74" s="93">
        <v>50.45</v>
      </c>
      <c r="H74" s="94">
        <v>50.45</v>
      </c>
      <c r="I74" s="67">
        <f t="shared" si="12"/>
        <v>65080.5</v>
      </c>
      <c r="J74" s="68">
        <f t="shared" si="13"/>
        <v>2668.3005</v>
      </c>
      <c r="K74" s="95">
        <v>0.8</v>
      </c>
      <c r="L74" s="68">
        <f t="shared" si="14"/>
        <v>2134.6404</v>
      </c>
      <c r="M74" s="89">
        <f t="shared" si="15"/>
        <v>533.6601</v>
      </c>
      <c r="N74" s="96" t="s">
        <v>250</v>
      </c>
      <c r="O74" s="101" t="s">
        <v>27</v>
      </c>
      <c r="P74" s="106"/>
      <c r="Q74" s="106"/>
    </row>
    <row r="75" s="82" customFormat="1" ht="18.6" customHeight="1" spans="1:17">
      <c r="A75" s="84">
        <f t="shared" ref="A75:A83" si="19">ROW()-6</f>
        <v>69</v>
      </c>
      <c r="B75" s="85" t="s">
        <v>254</v>
      </c>
      <c r="C75" s="86" t="s">
        <v>42</v>
      </c>
      <c r="D75" s="87" t="s">
        <v>23</v>
      </c>
      <c r="E75" s="87" t="s">
        <v>255</v>
      </c>
      <c r="F75" s="88" t="s">
        <v>25</v>
      </c>
      <c r="G75" s="89">
        <v>21.02</v>
      </c>
      <c r="H75" s="90">
        <v>21.02</v>
      </c>
      <c r="I75" s="67">
        <f t="shared" si="12"/>
        <v>27115.8</v>
      </c>
      <c r="J75" s="68">
        <f t="shared" si="13"/>
        <v>1111.7478</v>
      </c>
      <c r="K75" s="95">
        <v>0.8</v>
      </c>
      <c r="L75" s="68">
        <f t="shared" si="14"/>
        <v>889.39824</v>
      </c>
      <c r="M75" s="89">
        <f t="shared" si="15"/>
        <v>222.34956</v>
      </c>
      <c r="N75" s="96" t="s">
        <v>256</v>
      </c>
      <c r="O75" s="97" t="s">
        <v>27</v>
      </c>
      <c r="P75" s="103"/>
      <c r="Q75" s="103"/>
    </row>
    <row r="76" s="82" customFormat="1" ht="18.6" customHeight="1" spans="1:17">
      <c r="A76" s="84">
        <f t="shared" si="19"/>
        <v>70</v>
      </c>
      <c r="B76" s="85" t="s">
        <v>343</v>
      </c>
      <c r="C76" s="86" t="s">
        <v>42</v>
      </c>
      <c r="D76" s="87" t="s">
        <v>62</v>
      </c>
      <c r="E76" s="87" t="s">
        <v>344</v>
      </c>
      <c r="F76" s="88" t="s">
        <v>25</v>
      </c>
      <c r="G76" s="89">
        <v>30.3</v>
      </c>
      <c r="H76" s="90">
        <v>30.3</v>
      </c>
      <c r="I76" s="67">
        <f t="shared" si="12"/>
        <v>39087</v>
      </c>
      <c r="J76" s="68">
        <f t="shared" si="13"/>
        <v>1602.567</v>
      </c>
      <c r="K76" s="95">
        <v>0.8</v>
      </c>
      <c r="L76" s="68">
        <f t="shared" si="14"/>
        <v>1282.0536</v>
      </c>
      <c r="M76" s="89">
        <f t="shared" si="15"/>
        <v>320.5134</v>
      </c>
      <c r="N76" s="96" t="s">
        <v>345</v>
      </c>
      <c r="O76" s="97" t="s">
        <v>27</v>
      </c>
      <c r="P76" s="103"/>
      <c r="Q76" s="103"/>
    </row>
    <row r="77" s="82" customFormat="1" ht="18.6" customHeight="1" spans="1:17">
      <c r="A77" s="84">
        <f t="shared" si="19"/>
        <v>71</v>
      </c>
      <c r="B77" s="85" t="s">
        <v>257</v>
      </c>
      <c r="C77" s="86" t="s">
        <v>42</v>
      </c>
      <c r="D77" s="87" t="s">
        <v>29</v>
      </c>
      <c r="E77" s="87" t="s">
        <v>258</v>
      </c>
      <c r="F77" s="88" t="s">
        <v>25</v>
      </c>
      <c r="G77" s="89">
        <v>34.39</v>
      </c>
      <c r="H77" s="90">
        <v>34.39</v>
      </c>
      <c r="I77" s="67">
        <f t="shared" si="12"/>
        <v>44363.1</v>
      </c>
      <c r="J77" s="68">
        <f t="shared" si="13"/>
        <v>1818.8871</v>
      </c>
      <c r="K77" s="95">
        <v>0.8</v>
      </c>
      <c r="L77" s="68">
        <f t="shared" si="14"/>
        <v>1455.10968</v>
      </c>
      <c r="M77" s="89">
        <f t="shared" si="15"/>
        <v>363.77742</v>
      </c>
      <c r="N77" s="96" t="s">
        <v>259</v>
      </c>
      <c r="O77" s="97" t="s">
        <v>27</v>
      </c>
      <c r="P77" s="103"/>
      <c r="Q77" s="103"/>
    </row>
    <row r="78" s="82" customFormat="1" ht="18.6" customHeight="1" spans="1:17">
      <c r="A78" s="84">
        <f t="shared" si="19"/>
        <v>72</v>
      </c>
      <c r="B78" s="85" t="s">
        <v>260</v>
      </c>
      <c r="C78" s="86" t="s">
        <v>42</v>
      </c>
      <c r="D78" s="87" t="s">
        <v>66</v>
      </c>
      <c r="E78" s="87" t="s">
        <v>261</v>
      </c>
      <c r="F78" s="88" t="s">
        <v>25</v>
      </c>
      <c r="G78" s="89">
        <v>85.8</v>
      </c>
      <c r="H78" s="90">
        <v>85.8</v>
      </c>
      <c r="I78" s="67">
        <f t="shared" si="12"/>
        <v>110682</v>
      </c>
      <c r="J78" s="68">
        <f t="shared" si="13"/>
        <v>4537.962</v>
      </c>
      <c r="K78" s="95">
        <v>0.8</v>
      </c>
      <c r="L78" s="68">
        <f t="shared" si="14"/>
        <v>3630.3696</v>
      </c>
      <c r="M78" s="89">
        <f t="shared" si="15"/>
        <v>907.5924</v>
      </c>
      <c r="N78" s="96" t="s">
        <v>262</v>
      </c>
      <c r="O78" s="97" t="s">
        <v>27</v>
      </c>
      <c r="P78" s="103"/>
      <c r="Q78" s="103"/>
    </row>
    <row r="79" s="82" customFormat="1" ht="18.6" customHeight="1" spans="1:17">
      <c r="A79" s="84">
        <f t="shared" si="19"/>
        <v>73</v>
      </c>
      <c r="B79" s="85" t="s">
        <v>263</v>
      </c>
      <c r="C79" s="86" t="s">
        <v>42</v>
      </c>
      <c r="D79" s="87" t="s">
        <v>184</v>
      </c>
      <c r="E79" s="87" t="s">
        <v>264</v>
      </c>
      <c r="F79" s="88" t="s">
        <v>25</v>
      </c>
      <c r="G79" s="89">
        <v>20.8</v>
      </c>
      <c r="H79" s="90">
        <v>20.8</v>
      </c>
      <c r="I79" s="67">
        <f t="shared" si="12"/>
        <v>26832</v>
      </c>
      <c r="J79" s="68">
        <f t="shared" si="13"/>
        <v>1100.112</v>
      </c>
      <c r="K79" s="95">
        <v>0.8</v>
      </c>
      <c r="L79" s="68">
        <f t="shared" si="14"/>
        <v>880.0896</v>
      </c>
      <c r="M79" s="89">
        <f t="shared" si="15"/>
        <v>220.0224</v>
      </c>
      <c r="N79" s="96" t="s">
        <v>265</v>
      </c>
      <c r="O79" s="97" t="s">
        <v>27</v>
      </c>
      <c r="P79" s="103"/>
      <c r="Q79" s="103"/>
    </row>
    <row r="80" s="82" customFormat="1" ht="18.6" customHeight="1" spans="1:17">
      <c r="A80" s="84">
        <f t="shared" si="19"/>
        <v>74</v>
      </c>
      <c r="B80" s="85" t="s">
        <v>266</v>
      </c>
      <c r="C80" s="86" t="s">
        <v>42</v>
      </c>
      <c r="D80" s="87" t="s">
        <v>23</v>
      </c>
      <c r="E80" s="87" t="s">
        <v>267</v>
      </c>
      <c r="F80" s="88" t="s">
        <v>25</v>
      </c>
      <c r="G80" s="89">
        <v>37.3</v>
      </c>
      <c r="H80" s="90">
        <v>37.3</v>
      </c>
      <c r="I80" s="67">
        <f t="shared" si="12"/>
        <v>48117</v>
      </c>
      <c r="J80" s="68">
        <f t="shared" si="13"/>
        <v>1972.797</v>
      </c>
      <c r="K80" s="95">
        <v>0.8</v>
      </c>
      <c r="L80" s="68">
        <f t="shared" si="14"/>
        <v>1578.2376</v>
      </c>
      <c r="M80" s="89">
        <f t="shared" si="15"/>
        <v>394.5594</v>
      </c>
      <c r="N80" s="96" t="s">
        <v>268</v>
      </c>
      <c r="O80" s="97" t="s">
        <v>27</v>
      </c>
      <c r="P80" s="103"/>
      <c r="Q80" s="103"/>
    </row>
    <row r="81" s="82" customFormat="1" ht="18.6" customHeight="1" spans="1:17">
      <c r="A81" s="84">
        <f t="shared" si="19"/>
        <v>75</v>
      </c>
      <c r="B81" s="85" t="s">
        <v>269</v>
      </c>
      <c r="C81" s="86" t="s">
        <v>42</v>
      </c>
      <c r="D81" s="87" t="s">
        <v>270</v>
      </c>
      <c r="E81" s="87" t="s">
        <v>271</v>
      </c>
      <c r="F81" s="88" t="s">
        <v>25</v>
      </c>
      <c r="G81" s="89">
        <v>48.46</v>
      </c>
      <c r="H81" s="90">
        <v>48.46</v>
      </c>
      <c r="I81" s="67">
        <f t="shared" si="12"/>
        <v>62513.4</v>
      </c>
      <c r="J81" s="68">
        <f t="shared" si="13"/>
        <v>2563.0494</v>
      </c>
      <c r="K81" s="95">
        <v>0.8</v>
      </c>
      <c r="L81" s="68">
        <f t="shared" si="14"/>
        <v>2050.43952</v>
      </c>
      <c r="M81" s="89">
        <f t="shared" si="15"/>
        <v>512.60988</v>
      </c>
      <c r="N81" s="96" t="s">
        <v>272</v>
      </c>
      <c r="O81" s="97" t="s">
        <v>27</v>
      </c>
      <c r="P81" s="103"/>
      <c r="Q81" s="103"/>
    </row>
    <row r="82" s="82" customFormat="1" ht="18.6" customHeight="1" spans="1:17">
      <c r="A82" s="84">
        <f t="shared" si="19"/>
        <v>76</v>
      </c>
      <c r="B82" s="85" t="s">
        <v>276</v>
      </c>
      <c r="C82" s="86" t="s">
        <v>42</v>
      </c>
      <c r="D82" s="87" t="s">
        <v>277</v>
      </c>
      <c r="E82" s="87" t="s">
        <v>278</v>
      </c>
      <c r="F82" s="88" t="s">
        <v>25</v>
      </c>
      <c r="G82" s="89">
        <v>86.5</v>
      </c>
      <c r="H82" s="90">
        <v>86.5</v>
      </c>
      <c r="I82" s="67">
        <f t="shared" ref="I82:I95" si="20">G82*1290</f>
        <v>111585</v>
      </c>
      <c r="J82" s="68">
        <f t="shared" ref="J82:J95" si="21">G82*52.89</f>
        <v>4574.985</v>
      </c>
      <c r="K82" s="95">
        <v>0.8</v>
      </c>
      <c r="L82" s="68">
        <f t="shared" ref="L82:L93" si="22">J82*K82</f>
        <v>3659.988</v>
      </c>
      <c r="M82" s="89">
        <f t="shared" ref="M82:M93" si="23">G82*10.578</f>
        <v>914.997</v>
      </c>
      <c r="N82" s="96" t="s">
        <v>279</v>
      </c>
      <c r="O82" s="97" t="s">
        <v>27</v>
      </c>
      <c r="P82" s="103"/>
      <c r="Q82" s="103"/>
    </row>
    <row r="83" s="82" customFormat="1" ht="18.6" customHeight="1" spans="1:17">
      <c r="A83" s="84">
        <f t="shared" ref="A83:A93" si="24">ROW()-6</f>
        <v>77</v>
      </c>
      <c r="B83" s="85" t="s">
        <v>21</v>
      </c>
      <c r="C83" s="86" t="s">
        <v>42</v>
      </c>
      <c r="D83" s="87" t="s">
        <v>23</v>
      </c>
      <c r="E83" s="87" t="s">
        <v>24</v>
      </c>
      <c r="F83" s="88" t="s">
        <v>25</v>
      </c>
      <c r="G83" s="89">
        <v>19.64</v>
      </c>
      <c r="H83" s="90">
        <v>19.64</v>
      </c>
      <c r="I83" s="67">
        <f t="shared" si="20"/>
        <v>25335.6</v>
      </c>
      <c r="J83" s="68">
        <f t="shared" si="21"/>
        <v>1038.7596</v>
      </c>
      <c r="K83" s="95">
        <v>0.8</v>
      </c>
      <c r="L83" s="68">
        <f t="shared" si="22"/>
        <v>831.00768</v>
      </c>
      <c r="M83" s="89">
        <f t="shared" si="23"/>
        <v>207.75192</v>
      </c>
      <c r="N83" s="96" t="s">
        <v>26</v>
      </c>
      <c r="O83" s="97" t="s">
        <v>27</v>
      </c>
      <c r="P83" s="103"/>
      <c r="Q83" s="103"/>
    </row>
    <row r="84" s="82" customFormat="1" ht="18.6" customHeight="1" spans="1:17">
      <c r="A84" s="84">
        <f t="shared" si="24"/>
        <v>78</v>
      </c>
      <c r="B84" s="85" t="s">
        <v>346</v>
      </c>
      <c r="C84" s="86" t="s">
        <v>42</v>
      </c>
      <c r="D84" s="87" t="s">
        <v>230</v>
      </c>
      <c r="E84" s="87" t="s">
        <v>347</v>
      </c>
      <c r="F84" s="88" t="s">
        <v>25</v>
      </c>
      <c r="G84" s="89">
        <v>36.4</v>
      </c>
      <c r="H84" s="90">
        <v>36.4</v>
      </c>
      <c r="I84" s="67">
        <f t="shared" si="20"/>
        <v>46956</v>
      </c>
      <c r="J84" s="68">
        <f t="shared" si="21"/>
        <v>1925.196</v>
      </c>
      <c r="K84" s="95">
        <v>0.8</v>
      </c>
      <c r="L84" s="68">
        <f t="shared" si="22"/>
        <v>1540.1568</v>
      </c>
      <c r="M84" s="89">
        <f t="shared" si="23"/>
        <v>385.0392</v>
      </c>
      <c r="N84" s="96" t="s">
        <v>348</v>
      </c>
      <c r="O84" s="97" t="s">
        <v>27</v>
      </c>
      <c r="P84" s="103"/>
      <c r="Q84" s="103"/>
    </row>
    <row r="85" s="82" customFormat="1" ht="18.6" customHeight="1" spans="1:17">
      <c r="A85" s="84">
        <f t="shared" si="24"/>
        <v>79</v>
      </c>
      <c r="B85" s="85" t="s">
        <v>349</v>
      </c>
      <c r="C85" s="86" t="s">
        <v>42</v>
      </c>
      <c r="D85" s="87" t="s">
        <v>33</v>
      </c>
      <c r="E85" s="87" t="s">
        <v>350</v>
      </c>
      <c r="F85" s="88" t="s">
        <v>25</v>
      </c>
      <c r="G85" s="89">
        <v>24.9</v>
      </c>
      <c r="H85" s="90">
        <v>24.9</v>
      </c>
      <c r="I85" s="67">
        <f t="shared" si="20"/>
        <v>32121</v>
      </c>
      <c r="J85" s="68">
        <f t="shared" si="21"/>
        <v>1316.961</v>
      </c>
      <c r="K85" s="95">
        <v>0.8</v>
      </c>
      <c r="L85" s="68">
        <f t="shared" si="22"/>
        <v>1053.5688</v>
      </c>
      <c r="M85" s="89">
        <f t="shared" si="23"/>
        <v>263.3922</v>
      </c>
      <c r="N85" s="96" t="s">
        <v>351</v>
      </c>
      <c r="O85" s="97" t="s">
        <v>27</v>
      </c>
      <c r="P85" s="103"/>
      <c r="Q85" s="103"/>
    </row>
    <row r="86" s="82" customFormat="1" ht="18.6" customHeight="1" spans="1:17">
      <c r="A86" s="84">
        <f t="shared" si="24"/>
        <v>80</v>
      </c>
      <c r="B86" s="85" t="s">
        <v>280</v>
      </c>
      <c r="C86" s="86" t="s">
        <v>42</v>
      </c>
      <c r="D86" s="87" t="s">
        <v>155</v>
      </c>
      <c r="E86" s="87" t="s">
        <v>281</v>
      </c>
      <c r="F86" s="88" t="s">
        <v>25</v>
      </c>
      <c r="G86" s="89">
        <v>88.09</v>
      </c>
      <c r="H86" s="90">
        <v>88.09</v>
      </c>
      <c r="I86" s="67">
        <f t="shared" si="20"/>
        <v>113636.1</v>
      </c>
      <c r="J86" s="68">
        <f t="shared" si="21"/>
        <v>4659.0801</v>
      </c>
      <c r="K86" s="95">
        <v>0.8</v>
      </c>
      <c r="L86" s="68">
        <f t="shared" si="22"/>
        <v>3727.26408</v>
      </c>
      <c r="M86" s="89">
        <f t="shared" si="23"/>
        <v>931.81602</v>
      </c>
      <c r="N86" s="96" t="s">
        <v>282</v>
      </c>
      <c r="O86" s="97" t="s">
        <v>27</v>
      </c>
      <c r="P86" s="103"/>
      <c r="Q86" s="103"/>
    </row>
    <row r="87" s="82" customFormat="1" ht="18.6" customHeight="1" spans="1:17">
      <c r="A87" s="84">
        <f t="shared" si="24"/>
        <v>81</v>
      </c>
      <c r="B87" s="85" t="s">
        <v>289</v>
      </c>
      <c r="C87" s="86" t="s">
        <v>42</v>
      </c>
      <c r="D87" s="87" t="s">
        <v>290</v>
      </c>
      <c r="E87" s="87" t="s">
        <v>291</v>
      </c>
      <c r="F87" s="88" t="s">
        <v>25</v>
      </c>
      <c r="G87" s="89">
        <v>86.56</v>
      </c>
      <c r="H87" s="90">
        <v>86.56</v>
      </c>
      <c r="I87" s="67">
        <f t="shared" si="20"/>
        <v>111662.4</v>
      </c>
      <c r="J87" s="68">
        <f t="shared" si="21"/>
        <v>4578.1584</v>
      </c>
      <c r="K87" s="95">
        <v>0.8</v>
      </c>
      <c r="L87" s="68">
        <f t="shared" si="22"/>
        <v>3662.52672</v>
      </c>
      <c r="M87" s="89">
        <f t="shared" si="23"/>
        <v>915.63168</v>
      </c>
      <c r="N87" s="96" t="s">
        <v>292</v>
      </c>
      <c r="O87" s="97" t="s">
        <v>27</v>
      </c>
      <c r="P87" s="103"/>
      <c r="Q87" s="103"/>
    </row>
    <row r="88" s="82" customFormat="1" ht="18.6" customHeight="1" spans="1:17">
      <c r="A88" s="84">
        <f t="shared" si="24"/>
        <v>82</v>
      </c>
      <c r="B88" s="85" t="s">
        <v>283</v>
      </c>
      <c r="C88" s="86" t="s">
        <v>42</v>
      </c>
      <c r="D88" s="87" t="s">
        <v>81</v>
      </c>
      <c r="E88" s="87" t="s">
        <v>284</v>
      </c>
      <c r="F88" s="88" t="s">
        <v>25</v>
      </c>
      <c r="G88" s="89">
        <v>60.7</v>
      </c>
      <c r="H88" s="90">
        <v>60.7</v>
      </c>
      <c r="I88" s="67">
        <f t="shared" si="20"/>
        <v>78303</v>
      </c>
      <c r="J88" s="68">
        <f t="shared" si="21"/>
        <v>3210.423</v>
      </c>
      <c r="K88" s="95">
        <v>0.8</v>
      </c>
      <c r="L88" s="68">
        <f t="shared" si="22"/>
        <v>2568.3384</v>
      </c>
      <c r="M88" s="89">
        <f t="shared" si="23"/>
        <v>642.0846</v>
      </c>
      <c r="N88" s="96" t="s">
        <v>285</v>
      </c>
      <c r="O88" s="97" t="s">
        <v>27</v>
      </c>
      <c r="P88" s="103"/>
      <c r="Q88" s="103"/>
    </row>
    <row r="89" s="82" customFormat="1" ht="18.6" customHeight="1" spans="1:17">
      <c r="A89" s="84">
        <f t="shared" si="24"/>
        <v>83</v>
      </c>
      <c r="B89" s="85" t="s">
        <v>286</v>
      </c>
      <c r="C89" s="86" t="s">
        <v>42</v>
      </c>
      <c r="D89" s="87" t="s">
        <v>133</v>
      </c>
      <c r="E89" s="87" t="s">
        <v>287</v>
      </c>
      <c r="F89" s="88" t="s">
        <v>25</v>
      </c>
      <c r="G89" s="89">
        <v>28.84</v>
      </c>
      <c r="H89" s="90">
        <v>28.84</v>
      </c>
      <c r="I89" s="67">
        <f t="shared" si="20"/>
        <v>37203.6</v>
      </c>
      <c r="J89" s="68">
        <f t="shared" si="21"/>
        <v>1525.3476</v>
      </c>
      <c r="K89" s="95">
        <v>0.8</v>
      </c>
      <c r="L89" s="68">
        <f t="shared" si="22"/>
        <v>1220.27808</v>
      </c>
      <c r="M89" s="89">
        <f t="shared" si="23"/>
        <v>305.06952</v>
      </c>
      <c r="N89" s="96" t="s">
        <v>288</v>
      </c>
      <c r="O89" s="97" t="s">
        <v>27</v>
      </c>
      <c r="P89" s="103"/>
      <c r="Q89" s="103"/>
    </row>
    <row r="90" s="82" customFormat="1" ht="18.6" customHeight="1" spans="1:17">
      <c r="A90" s="84">
        <f t="shared" si="24"/>
        <v>84</v>
      </c>
      <c r="B90" s="85" t="s">
        <v>293</v>
      </c>
      <c r="C90" s="86" t="s">
        <v>42</v>
      </c>
      <c r="D90" s="87" t="s">
        <v>116</v>
      </c>
      <c r="E90" s="87" t="s">
        <v>294</v>
      </c>
      <c r="F90" s="88" t="s">
        <v>25</v>
      </c>
      <c r="G90" s="89">
        <v>37.31</v>
      </c>
      <c r="H90" s="90">
        <v>37.31</v>
      </c>
      <c r="I90" s="67">
        <f t="shared" si="20"/>
        <v>48129.9</v>
      </c>
      <c r="J90" s="68">
        <f t="shared" si="21"/>
        <v>1973.3259</v>
      </c>
      <c r="K90" s="95">
        <v>0.8</v>
      </c>
      <c r="L90" s="68">
        <f t="shared" si="22"/>
        <v>1578.66072</v>
      </c>
      <c r="M90" s="89">
        <f t="shared" si="23"/>
        <v>394.66518</v>
      </c>
      <c r="N90" s="96" t="s">
        <v>295</v>
      </c>
      <c r="O90" s="97" t="s">
        <v>27</v>
      </c>
      <c r="P90" s="103"/>
      <c r="Q90" s="103"/>
    </row>
    <row r="91" s="82" customFormat="1" ht="18.6" customHeight="1" spans="1:17">
      <c r="A91" s="84">
        <f t="shared" si="24"/>
        <v>85</v>
      </c>
      <c r="B91" s="85" t="s">
        <v>32</v>
      </c>
      <c r="C91" s="86" t="s">
        <v>42</v>
      </c>
      <c r="D91" s="87" t="s">
        <v>33</v>
      </c>
      <c r="E91" s="87" t="s">
        <v>34</v>
      </c>
      <c r="F91" s="88" t="s">
        <v>25</v>
      </c>
      <c r="G91" s="89">
        <v>32.63</v>
      </c>
      <c r="H91" s="90">
        <v>32.63</v>
      </c>
      <c r="I91" s="67">
        <f t="shared" si="20"/>
        <v>42092.7</v>
      </c>
      <c r="J91" s="68">
        <f t="shared" si="21"/>
        <v>1725.8007</v>
      </c>
      <c r="K91" s="95">
        <v>0.8</v>
      </c>
      <c r="L91" s="68">
        <f t="shared" si="22"/>
        <v>1380.64056</v>
      </c>
      <c r="M91" s="89">
        <f t="shared" si="23"/>
        <v>345.16014</v>
      </c>
      <c r="N91" s="96" t="s">
        <v>35</v>
      </c>
      <c r="O91" s="97" t="s">
        <v>27</v>
      </c>
      <c r="P91" s="103"/>
      <c r="Q91" s="103"/>
    </row>
    <row r="92" s="82" customFormat="1" ht="18.6" customHeight="1" spans="1:17">
      <c r="A92" s="84">
        <f t="shared" si="24"/>
        <v>86</v>
      </c>
      <c r="B92" s="85" t="s">
        <v>352</v>
      </c>
      <c r="C92" s="86" t="s">
        <v>42</v>
      </c>
      <c r="D92" s="87" t="s">
        <v>133</v>
      </c>
      <c r="E92" s="87" t="s">
        <v>353</v>
      </c>
      <c r="F92" s="88" t="s">
        <v>25</v>
      </c>
      <c r="G92" s="89">
        <v>49.2</v>
      </c>
      <c r="H92" s="90">
        <v>49.2</v>
      </c>
      <c r="I92" s="67">
        <f t="shared" si="20"/>
        <v>63468</v>
      </c>
      <c r="J92" s="68">
        <f t="shared" si="21"/>
        <v>2602.188</v>
      </c>
      <c r="K92" s="95">
        <v>0.8</v>
      </c>
      <c r="L92" s="68">
        <f t="shared" si="22"/>
        <v>2081.7504</v>
      </c>
      <c r="M92" s="89">
        <f t="shared" si="23"/>
        <v>520.4376</v>
      </c>
      <c r="N92" s="96" t="s">
        <v>354</v>
      </c>
      <c r="O92" s="97" t="s">
        <v>27</v>
      </c>
      <c r="P92" s="98"/>
      <c r="Q92" s="104"/>
    </row>
    <row r="93" s="82" customFormat="1" ht="18.6" customHeight="1" spans="1:17">
      <c r="A93" s="84">
        <f t="shared" si="24"/>
        <v>87</v>
      </c>
      <c r="B93" s="85" t="s">
        <v>355</v>
      </c>
      <c r="C93" s="86" t="s">
        <v>42</v>
      </c>
      <c r="D93" s="87" t="s">
        <v>66</v>
      </c>
      <c r="E93" s="87" t="s">
        <v>356</v>
      </c>
      <c r="F93" s="88" t="s">
        <v>25</v>
      </c>
      <c r="G93" s="89">
        <v>74.14</v>
      </c>
      <c r="H93" s="90">
        <v>74.14</v>
      </c>
      <c r="I93" s="67">
        <f t="shared" si="20"/>
        <v>95640.6</v>
      </c>
      <c r="J93" s="68">
        <f t="shared" si="21"/>
        <v>3921.2646</v>
      </c>
      <c r="K93" s="95">
        <v>0.8</v>
      </c>
      <c r="L93" s="68">
        <f t="shared" si="22"/>
        <v>3137.01168</v>
      </c>
      <c r="M93" s="89">
        <f t="shared" si="23"/>
        <v>784.25292</v>
      </c>
      <c r="N93" s="96" t="s">
        <v>357</v>
      </c>
      <c r="O93" s="97" t="s">
        <v>27</v>
      </c>
      <c r="P93" s="98"/>
      <c r="Q93" s="104"/>
    </row>
    <row r="94" s="5" customFormat="1" ht="18.6" customHeight="1" spans="1:17">
      <c r="A94" s="37" t="s">
        <v>36</v>
      </c>
      <c r="B94" s="38"/>
      <c r="C94" s="38"/>
      <c r="D94" s="39"/>
      <c r="E94" s="39"/>
      <c r="F94" s="40"/>
      <c r="G94" s="41">
        <f>SUM(G7:G93)</f>
        <v>2993.13</v>
      </c>
      <c r="H94" s="41">
        <f>SUM(H7:H93)</f>
        <v>2993.13</v>
      </c>
      <c r="I94" s="67">
        <f t="shared" si="20"/>
        <v>3861137.7</v>
      </c>
      <c r="J94" s="68">
        <f t="shared" si="21"/>
        <v>158306.6457</v>
      </c>
      <c r="K94" s="63"/>
      <c r="L94" s="62">
        <f>SUM(L7:L93)</f>
        <v>126645.31656</v>
      </c>
      <c r="M94" s="69">
        <f>SUM(M7:M93)</f>
        <v>31661.32914</v>
      </c>
      <c r="N94" s="39"/>
      <c r="O94" s="39"/>
      <c r="P94" s="40"/>
      <c r="Q94" s="40"/>
    </row>
    <row r="95" s="6" customFormat="1" ht="15" customHeight="1" spans="1:17">
      <c r="A95" s="42" t="s">
        <v>37</v>
      </c>
      <c r="B95" s="43"/>
      <c r="C95" s="44"/>
      <c r="D95" s="44"/>
      <c r="E95" s="42" t="s">
        <v>38</v>
      </c>
      <c r="F95" s="42"/>
      <c r="G95" s="45"/>
      <c r="H95" s="10"/>
      <c r="I95" s="70"/>
      <c r="J95" s="71"/>
      <c r="K95" s="12"/>
      <c r="L95" s="11"/>
      <c r="M95" s="11"/>
      <c r="N95" s="72"/>
      <c r="O95" s="42"/>
      <c r="P95" s="42"/>
      <c r="Q95" s="42"/>
    </row>
  </sheetData>
  <autoFilter ref="A6:U95">
    <extLst/>
  </autoFilter>
  <mergeCells count="6">
    <mergeCell ref="A1:U1"/>
    <mergeCell ref="A2:U2"/>
    <mergeCell ref="A3:U3"/>
    <mergeCell ref="A4:U4"/>
    <mergeCell ref="A5:U5"/>
    <mergeCell ref="A94:B9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358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46</v>
      </c>
      <c r="C7" s="32" t="s">
        <v>42</v>
      </c>
      <c r="D7" s="33" t="s">
        <v>23</v>
      </c>
      <c r="E7" s="33" t="s">
        <v>47</v>
      </c>
      <c r="F7" s="34" t="s">
        <v>25</v>
      </c>
      <c r="G7" s="35">
        <v>130.89</v>
      </c>
      <c r="H7" s="36">
        <v>130.89</v>
      </c>
      <c r="I7" s="61">
        <f>G7*1290</f>
        <v>168848.1</v>
      </c>
      <c r="J7" s="62">
        <f>G7*52.89</f>
        <v>6922.7721</v>
      </c>
      <c r="K7" s="63">
        <v>0.8</v>
      </c>
      <c r="L7" s="62">
        <f>J7*K7</f>
        <v>5538.21768</v>
      </c>
      <c r="M7" s="35">
        <f>G7*10.578</f>
        <v>1384.55442</v>
      </c>
      <c r="N7" s="64" t="s">
        <v>359</v>
      </c>
      <c r="O7" s="65" t="s">
        <v>27</v>
      </c>
      <c r="P7" s="28"/>
      <c r="Q7" s="81"/>
    </row>
    <row r="8" s="5" customFormat="1" ht="18.6" customHeight="1" spans="1:17">
      <c r="A8" s="37" t="s">
        <v>36</v>
      </c>
      <c r="B8" s="38"/>
      <c r="C8" s="38"/>
      <c r="D8" s="39"/>
      <c r="E8" s="39"/>
      <c r="F8" s="40"/>
      <c r="G8" s="41">
        <f>SUM(G7:G7)</f>
        <v>130.89</v>
      </c>
      <c r="H8" s="41">
        <f>SUM(H7:H7)</f>
        <v>130.89</v>
      </c>
      <c r="I8" s="67">
        <f>G8*1290</f>
        <v>168848.1</v>
      </c>
      <c r="J8" s="68">
        <f>G8*52.89</f>
        <v>6922.7721</v>
      </c>
      <c r="K8" s="63"/>
      <c r="L8" s="62">
        <f>SUM(L7:L7)</f>
        <v>5538.21768</v>
      </c>
      <c r="M8" s="69">
        <f>SUM(M7:M7)</f>
        <v>1384.55442</v>
      </c>
      <c r="N8" s="39"/>
      <c r="O8" s="39"/>
      <c r="P8" s="40"/>
      <c r="Q8" s="40"/>
    </row>
    <row r="9" s="6" customFormat="1" ht="15" customHeight="1" spans="1:17">
      <c r="A9" s="42" t="s">
        <v>37</v>
      </c>
      <c r="B9" s="43"/>
      <c r="C9" s="44"/>
      <c r="D9" s="44"/>
      <c r="E9" s="42" t="s">
        <v>38</v>
      </c>
      <c r="F9" s="42"/>
      <c r="G9" s="45"/>
      <c r="H9" s="10"/>
      <c r="I9" s="70"/>
      <c r="J9" s="71"/>
      <c r="K9" s="12"/>
      <c r="L9" s="11"/>
      <c r="M9" s="11"/>
      <c r="N9" s="72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8" sqref="N8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360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28</v>
      </c>
      <c r="C7" s="32" t="s">
        <v>42</v>
      </c>
      <c r="D7" s="33" t="s">
        <v>29</v>
      </c>
      <c r="E7" s="33" t="s">
        <v>30</v>
      </c>
      <c r="F7" s="34" t="s">
        <v>25</v>
      </c>
      <c r="G7" s="35">
        <v>114.82</v>
      </c>
      <c r="H7" s="36">
        <v>114.82</v>
      </c>
      <c r="I7" s="61">
        <f>G7*1290</f>
        <v>148117.8</v>
      </c>
      <c r="J7" s="62">
        <f>G7*52.89</f>
        <v>6072.8298</v>
      </c>
      <c r="K7" s="63">
        <v>0.8</v>
      </c>
      <c r="L7" s="62">
        <f>J7*K7</f>
        <v>4858.26384</v>
      </c>
      <c r="M7" s="35">
        <f>G7*10.578</f>
        <v>1214.56596</v>
      </c>
      <c r="N7" s="64" t="s">
        <v>31</v>
      </c>
      <c r="O7" s="65" t="s">
        <v>27</v>
      </c>
      <c r="P7" s="28"/>
      <c r="Q7" s="81"/>
    </row>
    <row r="8" s="5" customFormat="1" ht="18.6" customHeight="1" spans="1:17">
      <c r="A8" s="37" t="s">
        <v>36</v>
      </c>
      <c r="B8" s="38"/>
      <c r="C8" s="38"/>
      <c r="D8" s="39"/>
      <c r="E8" s="39"/>
      <c r="F8" s="40"/>
      <c r="G8" s="41">
        <f>SUM(G7:G7)</f>
        <v>114.82</v>
      </c>
      <c r="H8" s="41">
        <f>SUM(H7:H7)</f>
        <v>114.82</v>
      </c>
      <c r="I8" s="67">
        <f>G8*1290</f>
        <v>148117.8</v>
      </c>
      <c r="J8" s="68">
        <f>G8*52.89</f>
        <v>6072.8298</v>
      </c>
      <c r="K8" s="63"/>
      <c r="L8" s="62">
        <f>SUM(L7:L7)</f>
        <v>4858.26384</v>
      </c>
      <c r="M8" s="69">
        <f>SUM(M7:M7)</f>
        <v>1214.56596</v>
      </c>
      <c r="N8" s="39"/>
      <c r="O8" s="39"/>
      <c r="P8" s="40"/>
      <c r="Q8" s="40"/>
    </row>
    <row r="9" s="6" customFormat="1" ht="15" customHeight="1" spans="1:17">
      <c r="A9" s="42" t="s">
        <v>37</v>
      </c>
      <c r="B9" s="43"/>
      <c r="C9" s="44"/>
      <c r="D9" s="44"/>
      <c r="E9" s="42" t="s">
        <v>38</v>
      </c>
      <c r="F9" s="42"/>
      <c r="G9" s="45"/>
      <c r="H9" s="10"/>
      <c r="I9" s="70"/>
      <c r="J9" s="71"/>
      <c r="K9" s="12"/>
      <c r="L9" s="11"/>
      <c r="M9" s="11"/>
      <c r="N9" s="72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M13" sqref="M13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361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125</v>
      </c>
      <c r="C7" s="32" t="s">
        <v>42</v>
      </c>
      <c r="D7" s="33" t="s">
        <v>77</v>
      </c>
      <c r="E7" s="33" t="s">
        <v>126</v>
      </c>
      <c r="F7" s="34" t="s">
        <v>25</v>
      </c>
      <c r="G7" s="35">
        <v>110</v>
      </c>
      <c r="H7" s="36">
        <v>110</v>
      </c>
      <c r="I7" s="61">
        <f>G7*1290</f>
        <v>141900</v>
      </c>
      <c r="J7" s="62">
        <f>G7*52.89</f>
        <v>5817.9</v>
      </c>
      <c r="K7" s="63">
        <v>0.8</v>
      </c>
      <c r="L7" s="62">
        <f>J7*K7</f>
        <v>4654.32</v>
      </c>
      <c r="M7" s="35">
        <f>G7*10.578</f>
        <v>1163.58</v>
      </c>
      <c r="N7" s="64" t="s">
        <v>127</v>
      </c>
      <c r="O7" s="65" t="s">
        <v>27</v>
      </c>
      <c r="P7" s="28"/>
      <c r="Q7" s="81"/>
    </row>
    <row r="8" s="5" customFormat="1" ht="18.6" customHeight="1" spans="1:17">
      <c r="A8" s="37" t="s">
        <v>36</v>
      </c>
      <c r="B8" s="38"/>
      <c r="C8" s="38"/>
      <c r="D8" s="39"/>
      <c r="E8" s="39"/>
      <c r="F8" s="40"/>
      <c r="G8" s="41">
        <f>SUM(G7:G7)</f>
        <v>110</v>
      </c>
      <c r="H8" s="41">
        <f>SUM(H7:H7)</f>
        <v>110</v>
      </c>
      <c r="I8" s="67">
        <f>G8*1290</f>
        <v>141900</v>
      </c>
      <c r="J8" s="68">
        <f>G8*52.89</f>
        <v>5817.9</v>
      </c>
      <c r="K8" s="63"/>
      <c r="L8" s="62">
        <f>SUM(L7:L7)</f>
        <v>4654.32</v>
      </c>
      <c r="M8" s="69">
        <f>SUM(M7:M7)</f>
        <v>1163.58</v>
      </c>
      <c r="N8" s="39"/>
      <c r="O8" s="39"/>
      <c r="P8" s="40"/>
      <c r="Q8" s="40"/>
    </row>
    <row r="9" s="6" customFormat="1" ht="15" customHeight="1" spans="1:17">
      <c r="A9" s="42" t="s">
        <v>37</v>
      </c>
      <c r="B9" s="43"/>
      <c r="C9" s="44"/>
      <c r="D9" s="44"/>
      <c r="E9" s="42" t="s">
        <v>38</v>
      </c>
      <c r="F9" s="42"/>
      <c r="G9" s="45"/>
      <c r="H9" s="10"/>
      <c r="I9" s="70"/>
      <c r="J9" s="71"/>
      <c r="K9" s="12"/>
      <c r="L9" s="11"/>
      <c r="M9" s="11"/>
      <c r="N9" s="72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362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251</v>
      </c>
      <c r="C7" s="32" t="s">
        <v>42</v>
      </c>
      <c r="D7" s="33" t="s">
        <v>70</v>
      </c>
      <c r="E7" s="33" t="s">
        <v>252</v>
      </c>
      <c r="F7" s="34" t="s">
        <v>25</v>
      </c>
      <c r="G7" s="35">
        <v>100.62</v>
      </c>
      <c r="H7" s="36">
        <v>100.62</v>
      </c>
      <c r="I7" s="61">
        <f>G7*1290</f>
        <v>129799.8</v>
      </c>
      <c r="J7" s="62">
        <f>G7*52.89</f>
        <v>5321.7918</v>
      </c>
      <c r="K7" s="63">
        <v>0.8</v>
      </c>
      <c r="L7" s="62">
        <f>J7*K7</f>
        <v>4257.43344</v>
      </c>
      <c r="M7" s="35">
        <f>G7*10.578</f>
        <v>1064.35836</v>
      </c>
      <c r="N7" s="64" t="s">
        <v>253</v>
      </c>
      <c r="O7" s="65" t="s">
        <v>27</v>
      </c>
      <c r="P7" s="66"/>
      <c r="Q7" s="66"/>
    </row>
    <row r="8" s="5" customFormat="1" ht="18.6" customHeight="1" spans="1:17">
      <c r="A8" s="37" t="s">
        <v>36</v>
      </c>
      <c r="B8" s="38"/>
      <c r="C8" s="38"/>
      <c r="D8" s="39"/>
      <c r="E8" s="39"/>
      <c r="F8" s="40"/>
      <c r="G8" s="41">
        <f>SUM(G7:G7)</f>
        <v>100.62</v>
      </c>
      <c r="H8" s="41">
        <f>SUM(H7:H7)</f>
        <v>100.62</v>
      </c>
      <c r="I8" s="67">
        <f>G8*1290</f>
        <v>129799.8</v>
      </c>
      <c r="J8" s="68">
        <f>G8*52.89</f>
        <v>5321.7918</v>
      </c>
      <c r="K8" s="63"/>
      <c r="L8" s="62">
        <f>SUM(L7:L7)</f>
        <v>4257.43344</v>
      </c>
      <c r="M8" s="69">
        <f>SUM(M7:M7)</f>
        <v>1064.35836</v>
      </c>
      <c r="N8" s="39"/>
      <c r="O8" s="39"/>
      <c r="P8" s="40"/>
      <c r="Q8" s="40"/>
    </row>
    <row r="9" s="6" customFormat="1" ht="15" customHeight="1" spans="1:17">
      <c r="A9" s="42" t="s">
        <v>37</v>
      </c>
      <c r="B9" s="43"/>
      <c r="C9" s="44"/>
      <c r="D9" s="44"/>
      <c r="E9" s="42" t="s">
        <v>38</v>
      </c>
      <c r="F9" s="42"/>
      <c r="G9" s="45"/>
      <c r="H9" s="10"/>
      <c r="I9" s="70"/>
      <c r="J9" s="71"/>
      <c r="K9" s="12"/>
      <c r="L9" s="11"/>
      <c r="M9" s="11"/>
      <c r="N9" s="72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workbookViewId="0">
      <selection activeCell="J18" sqref="J18"/>
    </sheetView>
  </sheetViews>
  <sheetFormatPr defaultColWidth="9" defaultRowHeight="13.5"/>
  <cols>
    <col min="1" max="1" width="5.75833333333333" style="7" customWidth="1"/>
    <col min="2" max="2" width="6.625" style="8" customWidth="1"/>
    <col min="3" max="3" width="8.36666666666667" style="7" customWidth="1"/>
    <col min="4" max="4" width="12.4916666666667" style="7" customWidth="1"/>
    <col min="5" max="5" width="9.45" style="9" customWidth="1"/>
    <col min="6" max="6" width="6.41666666666667" style="9" customWidth="1"/>
    <col min="7" max="7" width="7.39166666666667" style="10" customWidth="1"/>
    <col min="8" max="8" width="8.03333333333333" style="10" customWidth="1"/>
    <col min="9" max="9" width="9.00833333333333" style="9" customWidth="1"/>
    <col min="10" max="10" width="8.26666666666667" style="11" customWidth="1"/>
    <col min="11" max="11" width="5.31666666666667" style="12" customWidth="1"/>
    <col min="12" max="12" width="8.35833333333333" style="11" customWidth="1"/>
    <col min="13" max="13" width="8.8" style="11" customWidth="1"/>
    <col min="14" max="14" width="14.7833333333333" style="9" customWidth="1"/>
    <col min="15" max="15" width="23" style="9" customWidth="1"/>
    <col min="16" max="16" width="8.63333333333333" style="9" customWidth="1"/>
    <col min="17" max="17" width="7.63333333333333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297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363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273</v>
      </c>
      <c r="C7" s="32" t="s">
        <v>42</v>
      </c>
      <c r="D7" s="33" t="s">
        <v>29</v>
      </c>
      <c r="E7" s="33" t="s">
        <v>274</v>
      </c>
      <c r="F7" s="34" t="s">
        <v>25</v>
      </c>
      <c r="G7" s="35">
        <v>105.41</v>
      </c>
      <c r="H7" s="36">
        <v>105.41</v>
      </c>
      <c r="I7" s="61">
        <f>G7*1290</f>
        <v>135978.9</v>
      </c>
      <c r="J7" s="62">
        <f>G7*52.89</f>
        <v>5575.1349</v>
      </c>
      <c r="K7" s="63">
        <v>0.8</v>
      </c>
      <c r="L7" s="62">
        <f>J7*K7</f>
        <v>4460.10792</v>
      </c>
      <c r="M7" s="35">
        <f>G7*10.578</f>
        <v>1115.02698</v>
      </c>
      <c r="N7" s="64" t="s">
        <v>275</v>
      </c>
      <c r="O7" s="65" t="s">
        <v>27</v>
      </c>
      <c r="P7" s="66"/>
      <c r="Q7" s="66"/>
    </row>
    <row r="8" s="5" customFormat="1" ht="18.6" customHeight="1" spans="1:17">
      <c r="A8" s="37" t="s">
        <v>36</v>
      </c>
      <c r="B8" s="38"/>
      <c r="C8" s="38"/>
      <c r="D8" s="39"/>
      <c r="E8" s="39"/>
      <c r="F8" s="40"/>
      <c r="G8" s="41">
        <f>SUM(G7:G7)</f>
        <v>105.41</v>
      </c>
      <c r="H8" s="41">
        <f>SUM(H7:H7)</f>
        <v>105.41</v>
      </c>
      <c r="I8" s="67">
        <f>G8*1290</f>
        <v>135978.9</v>
      </c>
      <c r="J8" s="68">
        <f>G8*52.89</f>
        <v>5575.1349</v>
      </c>
      <c r="K8" s="63"/>
      <c r="L8" s="62">
        <f>SUM(L7:L7)</f>
        <v>4460.10792</v>
      </c>
      <c r="M8" s="69">
        <f>SUM(M7:M7)</f>
        <v>1115.02698</v>
      </c>
      <c r="N8" s="39"/>
      <c r="O8" s="39"/>
      <c r="P8" s="40"/>
      <c r="Q8" s="40"/>
    </row>
    <row r="9" s="6" customFormat="1" ht="15" customHeight="1" spans="1:17">
      <c r="A9" s="42" t="s">
        <v>37</v>
      </c>
      <c r="B9" s="43"/>
      <c r="C9" s="44"/>
      <c r="D9" s="44"/>
      <c r="E9" s="42" t="s">
        <v>38</v>
      </c>
      <c r="F9" s="42"/>
      <c r="G9" s="45"/>
      <c r="H9" s="10"/>
      <c r="I9" s="70"/>
      <c r="J9" s="71"/>
      <c r="K9" s="12"/>
      <c r="L9" s="11"/>
      <c r="M9" s="11"/>
      <c r="N9" s="72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大豆</vt:lpstr>
      <vt:lpstr>玉米</vt:lpstr>
      <vt:lpstr>水稻散户</vt:lpstr>
      <vt:lpstr>水稻大户</vt:lpstr>
      <vt:lpstr>水稻大户2</vt:lpstr>
      <vt:lpstr>水稻大户3</vt:lpstr>
      <vt:lpstr>水稻大 户4</vt:lpstr>
      <vt:lpstr>水稻大户5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