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4" activeTab="5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'部门收入总表-2'!$A$1:$J$23</definedName>
    <definedName name="_xlnm.Print_Area" localSheetId="0">'部门收支总表-1'!$A$1:$D$34</definedName>
    <definedName name="_xlnm.Print_Area" localSheetId="2">'部门支出总表-3'!$A$1:$J$17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<sst xmlns="http://schemas.openxmlformats.org/spreadsheetml/2006/main" count="461" uniqueCount="212">
  <si>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</si>
  <si>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</si>
  <si>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</si>
  <si>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</si>
  <si>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</si>
  <si>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</si>
  <si>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</si>
  <si>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</si>
  <si>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</si>
  <si>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</si>
  <si>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</si>
  <si>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</si>
  <si>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</si>
  <si>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</si>
  <si>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</si>
  <si>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</si>
  <si>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</si>
  <si>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</si>
  <si>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</si>
  <si>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</si>
  <si>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</si>
  <si>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</si>
  <si>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</si>
  <si>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</si>
  <si>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</si>
  <si>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</si>
  <si>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</si>
  <si>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</si>
  <si>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</si>
  <si>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</si>
  <si>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</si>
  <si>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</si>
  <si>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</si>
  <si>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</si>
  <si>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</si>
  <si>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</si>
  <si>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</si>
  <si>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</si>
  <si>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</si>
  <si>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</si>
  <si>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</si>
  <si>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</si>
  <si>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</si>
  <si>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</si>
  <si>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</si>
  <si>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</si>
  <si>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</si>
  <si>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</si>
  <si>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</si>
  <si>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</si>
  <si>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 xml:space="preserve"> 单位：万元</t>
  </si>
  <si>
    <t>功能分类科目</t>
  </si>
  <si>
    <t>合计</t>
  </si>
  <si>
    <t>财政拨款（补助）</t>
  </si>
  <si>
    <t>纳入预算管理的政府性基金收入</t>
  </si>
  <si>
    <t>行政事业行收费收入</t>
  </si>
  <si>
    <t>其他收入</t>
  </si>
  <si>
    <t>科目编码</t>
  </si>
  <si>
    <t>科目名称</t>
  </si>
  <si>
    <t>小计</t>
  </si>
  <si>
    <t>经费拨款（补助）</t>
  </si>
  <si>
    <t>纳入预算管理的行政性收费安排的拨款</t>
  </si>
  <si>
    <t>专项收入</t>
  </si>
  <si>
    <t>201</t>
  </si>
  <si>
    <t>一般公共服务支出</t>
  </si>
  <si>
    <t xml:space="preserve">  33</t>
  </si>
  <si>
    <t xml:space="preserve">  宣传事务</t>
  </si>
  <si>
    <t xml:space="preserve">    01</t>
  </si>
  <si>
    <t xml:space="preserve">    行政运行（宣传事务）</t>
  </si>
  <si>
    <t xml:space="preserve">      230001</t>
  </si>
  <si>
    <t xml:space="preserve">      铁岭县宣传部</t>
  </si>
  <si>
    <t xml:space="preserve">    99</t>
  </si>
  <si>
    <t xml:space="preserve">    其他宣传事务支出</t>
  </si>
  <si>
    <t xml:space="preserve">      804001</t>
  </si>
  <si>
    <t xml:space="preserve">      铁岭县委传媒中心</t>
  </si>
  <si>
    <t>207</t>
  </si>
  <si>
    <t>文化旅游体育与传媒支出</t>
  </si>
  <si>
    <t xml:space="preserve">  08</t>
  </si>
  <si>
    <t xml:space="preserve">  广播电视</t>
  </si>
  <si>
    <t xml:space="preserve">    02</t>
  </si>
  <si>
    <t xml:space="preserve">    一般行政管理事务</t>
  </si>
  <si>
    <t xml:space="preserve">    05</t>
  </si>
  <si>
    <t xml:space="preserve">    电视</t>
  </si>
  <si>
    <t xml:space="preserve">  99</t>
  </si>
  <si>
    <t xml:space="preserve">  其他文化旅游体育与传媒支出</t>
  </si>
  <si>
    <t xml:space="preserve">    其他文化旅游体育与传媒支出</t>
  </si>
  <si>
    <t>208</t>
  </si>
  <si>
    <t>社会保障和就业支出</t>
  </si>
  <si>
    <t xml:space="preserve">  05</t>
  </si>
  <si>
    <t xml:space="preserve">  行政事业单位养老支出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</si>
  <si>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</si>
  <si>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</si>
  <si>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</si>
  <si>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</si>
  <si>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</si>
  <si>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工资福利</t>
  </si>
  <si>
    <t>商品服务</t>
  </si>
  <si>
    <t>个人家庭</t>
  </si>
  <si>
    <t>专项性公用支出</t>
  </si>
  <si>
    <t>专项支出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</si>
  <si>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</si>
  <si>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</si>
  <si>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</si>
  <si>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</si>
  <si>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</si>
  <si>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</si>
  <si>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</si>
  <si>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</si>
  <si>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</si>
  <si>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</si>
  <si>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</si>
  <si>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</si>
  <si>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</si>
  <si>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</si>
  <si>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</si>
  <si>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</si>
  <si>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</si>
  <si>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</si>
  <si>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</si>
  <si>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</si>
  <si>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</si>
  <si>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</si>
  <si>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</si>
  <si>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</si>
  <si>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</si>
  <si>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</si>
  <si>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</si>
  <si>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</si>
  <si>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</si>
  <si>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</si>
  <si>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</si>
  <si>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</si>
  <si>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</si>
  <si>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</si>
  <si>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</si>
  <si>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</si>
  <si>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</si>
  <si>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</si>
  <si>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</si>
  <si>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</si>
  <si>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2020年预算数</t>
  </si>
  <si>
    <t>部门公开表6-2</t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</si>
  <si>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</si>
  <si>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</si>
  <si>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</si>
  <si>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</si>
  <si>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</si>
  <si>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</si>
  <si>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</si>
  <si>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</si>
  <si>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</si>
  <si>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</si>
  <si>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</si>
  <si>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</si>
  <si>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</si>
  <si>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</si>
  <si>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</si>
  <si>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</si>
  <si>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</si>
  <si>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</si>
  <si>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</si>
  <si>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</si>
  <si>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</si>
  <si>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</si>
  <si>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</si>
  <si>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</si>
  <si>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</si>
  <si>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</si>
  <si>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</si>
  <si>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</si>
  <si>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</si>
  <si>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</si>
  <si>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</si>
  <si>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</si>
  <si>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</si>
  <si>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</si>
  <si>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</si>
  <si>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</si>
  <si>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</si>
  <si>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</si>
  <si>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</si>
  <si>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</si>
  <si>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</si>
  <si>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</si>
  <si>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</si>
  <si>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</si>
  <si>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</si>
  <si>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</si>
  <si>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</si>
  <si>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</si>
  <si>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</si>
  <si>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</si>
  <si>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</si>
  <si>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</si>
  <si>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</si>
  <si>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</si>
  <si>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</si>
  <si>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</si>
  <si>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</si>
  <si>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</si>
  <si>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</si>
  <si>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</si>
  <si>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</si>
  <si>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</si>
  <si>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</si>
  <si>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2019预算数</t>
  </si>
  <si>
    <t>2020预算数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</si>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</sst>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;[Red]#,##0.00"/>
    <numFmt numFmtId="179" formatCode="#,##0.00_);[Red]\(#,##0.00\)"/>
    <numFmt numFmtId="180" formatCode="0.00_);[Red]\(0.00\)"/>
  </numFmts>
  <fonts count="58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1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176" fontId="5" fillId="0" borderId="17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13" fillId="0" borderId="9" xfId="63" applyNumberFormat="1" applyFont="1" applyBorder="1" applyAlignment="1" applyProtection="1">
      <alignment/>
      <protection/>
    </xf>
    <xf numFmtId="176" fontId="13" fillId="0" borderId="9" xfId="64" applyNumberFormat="1" applyFont="1" applyBorder="1" applyAlignment="1" applyProtection="1">
      <alignment horizontal="center" vertical="center" wrapText="1"/>
      <protection/>
    </xf>
    <xf numFmtId="176" fontId="13" fillId="0" borderId="9" xfId="64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177" fontId="13" fillId="0" borderId="15" xfId="0" applyNumberFormat="1" applyFont="1" applyBorder="1" applyAlignment="1">
      <alignment horizontal="center" vertical="center" wrapText="1"/>
    </xf>
    <xf numFmtId="176" fontId="5" fillId="0" borderId="14" xfId="0" applyNumberFormat="1" applyFont="1" applyFill="1" applyBorder="1" applyAlignment="1" applyProtection="1">
      <alignment horizontal="right" vertical="center" wrapText="1"/>
      <protection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left" vertical="center"/>
    </xf>
    <xf numFmtId="0" fontId="15" fillId="0" borderId="22" xfId="0" applyNumberFormat="1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horizontal="right" vertical="center" wrapText="1"/>
    </xf>
    <xf numFmtId="0" fontId="16" fillId="0" borderId="18" xfId="63" applyNumberFormat="1" applyFont="1" applyBorder="1" applyAlignment="1" applyProtection="1">
      <alignment horizontal="center" vertical="center" wrapText="1"/>
      <protection/>
    </xf>
    <xf numFmtId="0" fontId="16" fillId="0" borderId="10" xfId="63" applyNumberFormat="1" applyFont="1" applyBorder="1" applyAlignment="1" applyProtection="1">
      <alignment horizontal="center" vertical="center" wrapText="1"/>
      <protection/>
    </xf>
    <xf numFmtId="0" fontId="16" fillId="0" borderId="18" xfId="63" applyNumberFormat="1" applyFont="1" applyBorder="1" applyAlignment="1" applyProtection="1">
      <alignment horizontal="center" vertical="center"/>
      <protection/>
    </xf>
    <xf numFmtId="0" fontId="16" fillId="0" borderId="19" xfId="63" applyNumberFormat="1" applyFont="1" applyBorder="1" applyAlignment="1" applyProtection="1">
      <alignment horizontal="center" vertical="center"/>
      <protection/>
    </xf>
    <xf numFmtId="0" fontId="16" fillId="0" borderId="10" xfId="63" applyNumberFormat="1" applyFont="1" applyBorder="1" applyAlignment="1" applyProtection="1">
      <alignment horizontal="center" vertical="center"/>
      <protection/>
    </xf>
    <xf numFmtId="0" fontId="16" fillId="0" borderId="11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9" xfId="64" applyNumberFormat="1" applyFont="1" applyFill="1" applyBorder="1" applyAlignment="1" applyProtection="1">
      <alignment horizontal="center" vertical="center" wrapText="1"/>
      <protection/>
    </xf>
    <xf numFmtId="176" fontId="4" fillId="0" borderId="12" xfId="63" applyNumberFormat="1" applyFont="1" applyBorder="1" applyAlignment="1" applyProtection="1">
      <alignment horizontal="center" vertical="center"/>
      <protection/>
    </xf>
    <xf numFmtId="178" fontId="17" fillId="0" borderId="15" xfId="0" applyNumberFormat="1" applyFont="1" applyFill="1" applyBorder="1" applyAlignment="1">
      <alignment horizontal="center"/>
    </xf>
    <xf numFmtId="179" fontId="4" fillId="0" borderId="11" xfId="64" applyNumberFormat="1" applyFont="1" applyBorder="1" applyAlignment="1" applyProtection="1">
      <alignment horizontal="right" vertical="center"/>
      <protection/>
    </xf>
    <xf numFmtId="180" fontId="4" fillId="0" borderId="11" xfId="65" applyNumberFormat="1" applyFont="1" applyBorder="1" applyAlignment="1" applyProtection="1">
      <alignment horizontal="center" vertical="center"/>
      <protection/>
    </xf>
    <xf numFmtId="180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176" fontId="4" fillId="0" borderId="12" xfId="65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80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80" fontId="4" fillId="0" borderId="12" xfId="65" applyNumberFormat="1" applyFont="1" applyBorder="1" applyAlignment="1" applyProtection="1">
      <alignment horizontal="center" vertical="center"/>
      <protection/>
    </xf>
    <xf numFmtId="180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176" fontId="7" fillId="0" borderId="15" xfId="64" applyNumberFormat="1" applyFont="1" applyBorder="1" applyAlignment="1" applyProtection="1">
      <alignment horizontal="center" vertical="center"/>
      <protection/>
    </xf>
    <xf numFmtId="180" fontId="7" fillId="0" borderId="11" xfId="65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wrapText="1"/>
    </xf>
    <xf numFmtId="0" fontId="15" fillId="0" borderId="0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23" xfId="63" applyNumberFormat="1" applyFont="1" applyBorder="1" applyAlignment="1" applyProtection="1">
      <alignment horizontal="center" vertical="center" wrapText="1"/>
      <protection/>
    </xf>
    <xf numFmtId="0" fontId="3" fillId="0" borderId="15" xfId="63" applyNumberFormat="1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3" fillId="0" borderId="25" xfId="63" applyNumberFormat="1" applyFont="1" applyBorder="1" applyAlignment="1" applyProtection="1">
      <alignment horizontal="center" vertical="center" wrapText="1"/>
      <protection/>
    </xf>
    <xf numFmtId="176" fontId="5" fillId="0" borderId="17" xfId="0" applyNumberFormat="1" applyFont="1" applyFill="1" applyBorder="1" applyAlignment="1" applyProtection="1">
      <alignment horizontal="right" vertical="center" wrapText="1"/>
      <protection/>
    </xf>
    <xf numFmtId="176" fontId="5" fillId="0" borderId="13" xfId="0" applyNumberFormat="1" applyFont="1" applyFill="1" applyBorder="1" applyAlignment="1" applyProtection="1">
      <alignment horizontal="right" vertical="center" wrapText="1"/>
      <protection/>
    </xf>
    <xf numFmtId="176" fontId="5" fillId="0" borderId="15" xfId="0" applyNumberFormat="1" applyFont="1" applyFill="1" applyBorder="1" applyAlignment="1" applyProtection="1">
      <alignment horizontal="right" vertical="center" wrapText="1"/>
      <protection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6" fillId="0" borderId="9" xfId="64" applyNumberFormat="1" applyFont="1" applyBorder="1" applyAlignment="1" applyProtection="1">
      <alignment horizontal="center" vertical="center" wrapText="1"/>
      <protection/>
    </xf>
    <xf numFmtId="0" fontId="16" fillId="0" borderId="9" xfId="0" applyNumberFormat="1" applyFont="1" applyBorder="1" applyAlignment="1" applyProtection="1">
      <alignment horizontal="center" vertical="center" wrapText="1"/>
      <protection/>
    </xf>
    <xf numFmtId="0" fontId="16" fillId="0" borderId="9" xfId="64" applyNumberFormat="1" applyFont="1" applyFill="1" applyBorder="1" applyAlignment="1" applyProtection="1">
      <alignment horizontal="center" vertical="center" wrapText="1"/>
      <protection/>
    </xf>
    <xf numFmtId="0" fontId="16" fillId="0" borderId="18" xfId="64" applyNumberFormat="1" applyFont="1" applyFill="1" applyBorder="1" applyAlignment="1" applyProtection="1">
      <alignment horizontal="center" vertical="center" wrapText="1"/>
      <protection/>
    </xf>
    <xf numFmtId="0" fontId="16" fillId="0" borderId="19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26" xfId="64" applyNumberFormat="1" applyFont="1" applyBorder="1" applyAlignment="1" applyProtection="1">
      <alignment horizontal="center" vertical="center" wrapText="1"/>
      <protection/>
    </xf>
    <xf numFmtId="0" fontId="16" fillId="0" borderId="11" xfId="64" applyNumberFormat="1" applyFont="1" applyBorder="1" applyAlignment="1" applyProtection="1">
      <alignment horizontal="center" vertical="center" wrapText="1"/>
      <protection/>
    </xf>
    <xf numFmtId="0" fontId="16" fillId="0" borderId="12" xfId="64" applyNumberFormat="1" applyFont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vertical="center" wrapText="1"/>
      <protection/>
    </xf>
    <xf numFmtId="0" fontId="16" fillId="0" borderId="9" xfId="0" applyNumberFormat="1" applyFont="1" applyBorder="1" applyAlignment="1" applyProtection="1">
      <alignment vertical="center" wrapText="1"/>
      <protection/>
    </xf>
    <xf numFmtId="0" fontId="16" fillId="0" borderId="11" xfId="64" applyNumberFormat="1" applyFont="1" applyBorder="1" applyAlignment="1" applyProtection="1">
      <alignment horizontal="center" vertical="center" wrapText="1"/>
      <protection/>
    </xf>
    <xf numFmtId="0" fontId="18" fillId="0" borderId="27" xfId="64" applyNumberFormat="1" applyFont="1" applyBorder="1" applyAlignment="1" applyProtection="1">
      <alignment horizontal="left" vertical="center" wrapText="1"/>
      <protection/>
    </xf>
    <xf numFmtId="0" fontId="7" fillId="0" borderId="25" xfId="64" applyNumberFormat="1" applyFont="1" applyBorder="1" applyAlignment="1" applyProtection="1">
      <alignment horizontal="center" vertical="center" wrapText="1"/>
      <protection/>
    </xf>
    <xf numFmtId="178" fontId="17" fillId="0" borderId="15" xfId="0" applyNumberFormat="1" applyFont="1" applyFill="1" applyBorder="1" applyAlignment="1">
      <alignment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9" xfId="65" applyNumberFormat="1" applyFont="1" applyFill="1" applyBorder="1" applyAlignment="1" applyProtection="1">
      <alignment horizontal="center" vertical="center" wrapText="1"/>
      <protection/>
    </xf>
    <xf numFmtId="176" fontId="4" fillId="0" borderId="11" xfId="64" applyNumberFormat="1" applyFont="1" applyBorder="1" applyAlignment="1" applyProtection="1">
      <alignment vertical="center" wrapText="1"/>
      <protection/>
    </xf>
    <xf numFmtId="176" fontId="4" fillId="0" borderId="11" xfId="65" applyNumberFormat="1" applyFont="1" applyFill="1" applyBorder="1" applyAlignment="1" applyProtection="1">
      <alignment horizontal="center" vertical="center" wrapText="1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27" xfId="63" applyNumberFormat="1" applyFont="1" applyBorder="1" applyAlignment="1" applyProtection="1">
      <alignment horizontal="left" vertical="center"/>
      <protection/>
    </xf>
    <xf numFmtId="176" fontId="4" fillId="0" borderId="27" xfId="64" applyNumberFormat="1" applyFont="1" applyBorder="1" applyAlignment="1" applyProtection="1">
      <alignment horizontal="center" vertical="center" wrapText="1"/>
      <protection/>
    </xf>
    <xf numFmtId="0" fontId="4" fillId="0" borderId="25" xfId="63" applyNumberFormat="1" applyFont="1" applyBorder="1" applyAlignment="1" applyProtection="1">
      <alignment horizontal="left" vertical="center"/>
      <protection/>
    </xf>
    <xf numFmtId="176" fontId="4" fillId="0" borderId="27" xfId="65" applyNumberFormat="1" applyFont="1" applyFill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left" vertical="center"/>
      <protection/>
    </xf>
    <xf numFmtId="176" fontId="4" fillId="0" borderId="15" xfId="64" applyNumberFormat="1" applyFont="1" applyBorder="1" applyAlignment="1" applyProtection="1">
      <alignment horizontal="center" vertical="center" wrapText="1"/>
      <protection/>
    </xf>
    <xf numFmtId="176" fontId="4" fillId="0" borderId="15" xfId="65" applyNumberFormat="1" applyFont="1" applyFill="1" applyBorder="1" applyAlignment="1" applyProtection="1">
      <alignment horizontal="center" vertical="center" wrapText="1"/>
      <protection/>
    </xf>
    <xf numFmtId="176" fontId="4" fillId="0" borderId="11" xfId="65" applyNumberFormat="1" applyFont="1" applyFill="1" applyBorder="1" applyAlignment="1" applyProtection="1">
      <alignment horizontal="center" vertical="center" wrapText="1"/>
      <protection/>
    </xf>
    <xf numFmtId="179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176" fontId="7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176" fontId="7" fillId="0" borderId="11" xfId="65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4">
      <selection activeCell="D12" sqref="D12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62" t="s">
        <v>1</v>
      </c>
      <c r="B2" s="62"/>
      <c r="C2" s="62"/>
      <c r="D2" s="62"/>
    </row>
    <row r="3" spans="1:4" ht="10.5" customHeight="1">
      <c r="A3" s="65" t="s">
        <v>2</v>
      </c>
      <c r="B3" s="65"/>
      <c r="C3" s="65"/>
      <c r="D3" s="65"/>
    </row>
    <row r="4" spans="1:4" ht="15.75" customHeight="1">
      <c r="A4" s="18" t="s">
        <v>3</v>
      </c>
      <c r="B4" s="18"/>
      <c r="C4" s="17" t="s">
        <v>4</v>
      </c>
      <c r="D4" s="17"/>
    </row>
    <row r="5" spans="1:4" ht="15.75" customHeight="1">
      <c r="A5" s="18" t="s">
        <v>5</v>
      </c>
      <c r="B5" s="18" t="s">
        <v>6</v>
      </c>
      <c r="C5" s="17" t="s">
        <v>5</v>
      </c>
      <c r="D5" s="18" t="s">
        <v>6</v>
      </c>
    </row>
    <row r="6" spans="1:4" ht="15.75" customHeight="1">
      <c r="A6" s="128" t="s">
        <v>7</v>
      </c>
      <c r="B6" s="79">
        <f>6263299/10000</f>
        <v>626.3299</v>
      </c>
      <c r="C6" s="129" t="s">
        <v>8</v>
      </c>
      <c r="D6" s="130">
        <v>196.41</v>
      </c>
    </row>
    <row r="7" spans="1:4" ht="15.75" customHeight="1">
      <c r="A7" s="74" t="s">
        <v>9</v>
      </c>
      <c r="B7" s="131"/>
      <c r="C7" s="76" t="s">
        <v>10</v>
      </c>
      <c r="D7" s="132"/>
    </row>
    <row r="8" spans="1:4" ht="15.75" customHeight="1">
      <c r="A8" s="74" t="s">
        <v>11</v>
      </c>
      <c r="B8" s="133"/>
      <c r="C8" s="76" t="s">
        <v>12</v>
      </c>
      <c r="D8" s="132"/>
    </row>
    <row r="9" spans="1:4" ht="15.75" customHeight="1">
      <c r="A9" s="134" t="s">
        <v>13</v>
      </c>
      <c r="B9" s="135"/>
      <c r="C9" s="136" t="s">
        <v>14</v>
      </c>
      <c r="D9" s="137"/>
    </row>
    <row r="10" spans="1:4" ht="15.75" customHeight="1">
      <c r="A10" s="138" t="s">
        <v>15</v>
      </c>
      <c r="B10" s="139"/>
      <c r="C10" s="138" t="s">
        <v>16</v>
      </c>
      <c r="D10" s="140"/>
    </row>
    <row r="11" spans="1:4" ht="15.75" customHeight="1">
      <c r="A11" s="74" t="s">
        <v>17</v>
      </c>
      <c r="B11" s="133"/>
      <c r="C11" s="76" t="s">
        <v>18</v>
      </c>
      <c r="D11" s="132"/>
    </row>
    <row r="12" spans="1:4" ht="15.75" customHeight="1">
      <c r="A12" s="74" t="s">
        <v>19</v>
      </c>
      <c r="B12" s="133">
        <v>40.9</v>
      </c>
      <c r="C12" s="76" t="s">
        <v>20</v>
      </c>
      <c r="D12" s="79">
        <f>4200827/10000</f>
        <v>420.0827</v>
      </c>
    </row>
    <row r="13" spans="1:4" ht="15.75" customHeight="1">
      <c r="A13" s="74" t="s">
        <v>21</v>
      </c>
      <c r="B13" s="133"/>
      <c r="C13" s="76" t="s">
        <v>22</v>
      </c>
      <c r="D13" s="141">
        <v>50.74</v>
      </c>
    </row>
    <row r="14" spans="1:4" ht="15.75" customHeight="1">
      <c r="A14" s="74" t="s">
        <v>23</v>
      </c>
      <c r="B14" s="142" t="s">
        <v>24</v>
      </c>
      <c r="C14" s="76" t="s">
        <v>25</v>
      </c>
      <c r="D14" s="132"/>
    </row>
    <row r="15" spans="1:4" ht="15.75" customHeight="1">
      <c r="A15" s="74" t="s">
        <v>23</v>
      </c>
      <c r="B15" s="142" t="s">
        <v>24</v>
      </c>
      <c r="C15" s="76" t="s">
        <v>26</v>
      </c>
      <c r="D15" s="132"/>
    </row>
    <row r="16" spans="1:4" ht="15.75" customHeight="1">
      <c r="A16" s="74" t="s">
        <v>23</v>
      </c>
      <c r="B16" s="142" t="s">
        <v>24</v>
      </c>
      <c r="C16" s="76" t="s">
        <v>27</v>
      </c>
      <c r="D16" s="132"/>
    </row>
    <row r="17" spans="1:4" ht="15.75" customHeight="1">
      <c r="A17" s="74" t="s">
        <v>23</v>
      </c>
      <c r="B17" s="142" t="s">
        <v>24</v>
      </c>
      <c r="C17" s="76" t="s">
        <v>28</v>
      </c>
      <c r="D17" s="84"/>
    </row>
    <row r="18" spans="1:4" ht="15.75" customHeight="1">
      <c r="A18" s="74" t="s">
        <v>23</v>
      </c>
      <c r="B18" s="142" t="s">
        <v>24</v>
      </c>
      <c r="C18" s="76" t="s">
        <v>29</v>
      </c>
      <c r="D18" s="84"/>
    </row>
    <row r="19" spans="1:4" ht="15.75" customHeight="1">
      <c r="A19" s="74" t="s">
        <v>23</v>
      </c>
      <c r="B19" s="142" t="s">
        <v>24</v>
      </c>
      <c r="C19" s="76" t="s">
        <v>30</v>
      </c>
      <c r="D19" s="84"/>
    </row>
    <row r="20" spans="1:4" ht="15.75" customHeight="1">
      <c r="A20" s="74" t="s">
        <v>23</v>
      </c>
      <c r="B20" s="142" t="s">
        <v>24</v>
      </c>
      <c r="C20" s="76" t="s">
        <v>31</v>
      </c>
      <c r="D20" s="84"/>
    </row>
    <row r="21" spans="1:4" ht="15.75" customHeight="1">
      <c r="A21" s="74" t="s">
        <v>23</v>
      </c>
      <c r="B21" s="142" t="s">
        <v>24</v>
      </c>
      <c r="C21" s="76" t="s">
        <v>32</v>
      </c>
      <c r="D21" s="84"/>
    </row>
    <row r="22" spans="1:4" ht="15.75" customHeight="1">
      <c r="A22" s="74" t="s">
        <v>23</v>
      </c>
      <c r="B22" s="142" t="s">
        <v>24</v>
      </c>
      <c r="C22" s="76" t="s">
        <v>33</v>
      </c>
      <c r="D22" s="84"/>
    </row>
    <row r="23" spans="1:4" ht="15.75" customHeight="1">
      <c r="A23" s="74" t="s">
        <v>23</v>
      </c>
      <c r="B23" s="142" t="s">
        <v>24</v>
      </c>
      <c r="C23" s="76" t="s">
        <v>34</v>
      </c>
      <c r="D23" s="84"/>
    </row>
    <row r="24" spans="1:4" ht="15.75" customHeight="1">
      <c r="A24" s="74" t="s">
        <v>23</v>
      </c>
      <c r="B24" s="142" t="s">
        <v>24</v>
      </c>
      <c r="C24" s="76" t="s">
        <v>35</v>
      </c>
      <c r="D24" s="84"/>
    </row>
    <row r="25" spans="1:4" ht="15.75" customHeight="1">
      <c r="A25" s="74" t="s">
        <v>23</v>
      </c>
      <c r="B25" s="142" t="s">
        <v>24</v>
      </c>
      <c r="C25" s="76" t="s">
        <v>36</v>
      </c>
      <c r="D25" s="84"/>
    </row>
    <row r="26" spans="1:4" ht="15.75" customHeight="1">
      <c r="A26" s="74" t="s">
        <v>23</v>
      </c>
      <c r="B26" s="142" t="s">
        <v>24</v>
      </c>
      <c r="C26" s="76" t="s">
        <v>37</v>
      </c>
      <c r="D26" s="84"/>
    </row>
    <row r="27" spans="1:4" ht="15.75" customHeight="1">
      <c r="A27" s="74" t="s">
        <v>23</v>
      </c>
      <c r="B27" s="142" t="s">
        <v>24</v>
      </c>
      <c r="C27" s="76" t="s">
        <v>38</v>
      </c>
      <c r="D27" s="84"/>
    </row>
    <row r="28" spans="1:4" ht="15.75" customHeight="1">
      <c r="A28" s="74" t="s">
        <v>23</v>
      </c>
      <c r="B28" s="142" t="s">
        <v>24</v>
      </c>
      <c r="C28" s="76" t="s">
        <v>39</v>
      </c>
      <c r="D28" s="84"/>
    </row>
    <row r="29" spans="1:4" ht="15.75" customHeight="1">
      <c r="A29" s="74" t="s">
        <v>23</v>
      </c>
      <c r="B29" s="142" t="s">
        <v>24</v>
      </c>
      <c r="C29" s="76" t="s">
        <v>40</v>
      </c>
      <c r="D29" s="84"/>
    </row>
    <row r="30" spans="1:4" ht="15.75" customHeight="1">
      <c r="A30" s="74" t="s">
        <v>23</v>
      </c>
      <c r="B30" s="142" t="s">
        <v>24</v>
      </c>
      <c r="C30" s="76" t="s">
        <v>41</v>
      </c>
      <c r="D30" s="84"/>
    </row>
    <row r="31" spans="1:4" ht="15.75" customHeight="1">
      <c r="A31" s="74" t="s">
        <v>23</v>
      </c>
      <c r="B31" s="142" t="s">
        <v>24</v>
      </c>
      <c r="C31" s="76" t="s">
        <v>42</v>
      </c>
      <c r="D31" s="84"/>
    </row>
    <row r="32" spans="1:4" ht="15.75" customHeight="1">
      <c r="A32" s="86" t="s">
        <v>23</v>
      </c>
      <c r="B32" s="142" t="s">
        <v>24</v>
      </c>
      <c r="C32" s="76" t="s">
        <v>43</v>
      </c>
      <c r="D32" s="84"/>
    </row>
    <row r="33" spans="1:4" ht="15.75" customHeight="1">
      <c r="A33" s="86" t="s">
        <v>23</v>
      </c>
      <c r="B33" s="142" t="s">
        <v>24</v>
      </c>
      <c r="C33" s="76" t="s">
        <v>44</v>
      </c>
      <c r="D33" s="84"/>
    </row>
    <row r="34" spans="1:4" ht="15.75" customHeight="1">
      <c r="A34" s="143" t="s">
        <v>45</v>
      </c>
      <c r="B34" s="144">
        <f>B6+B12</f>
        <v>667.2298999999999</v>
      </c>
      <c r="C34" s="145" t="s">
        <v>46</v>
      </c>
      <c r="D34" s="146">
        <f>D6+D12+D13</f>
        <v>667.2327</v>
      </c>
    </row>
    <row r="35" spans="1:11" ht="24.75" customHeight="1">
      <c r="A35" s="147" t="s">
        <v>47</v>
      </c>
      <c r="B35" s="147"/>
      <c r="C35" s="147"/>
      <c r="D35" s="147"/>
      <c r="E35" s="148"/>
      <c r="F35" s="148"/>
      <c r="G35" s="148"/>
      <c r="H35" s="148"/>
      <c r="I35" s="148"/>
      <c r="J35" s="148"/>
      <c r="K35" s="148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4">
      <selection activeCell="C7" sqref="C7"/>
    </sheetView>
  </sheetViews>
  <sheetFormatPr defaultColWidth="8.00390625" defaultRowHeight="14.25"/>
  <cols>
    <col min="1" max="1" width="9.625" style="0" customWidth="1"/>
    <col min="2" max="2" width="23.375" style="0" customWidth="1"/>
    <col min="3" max="4" width="11.75390625" style="0" customWidth="1"/>
    <col min="5" max="10" width="10.875" style="0" customWidth="1"/>
  </cols>
  <sheetData>
    <row r="1" spans="1:10" ht="15" customHeight="1">
      <c r="A1" s="15" t="s">
        <v>23</v>
      </c>
      <c r="B1" s="16" t="s">
        <v>23</v>
      </c>
      <c r="C1" s="2" t="s">
        <v>48</v>
      </c>
      <c r="D1" s="2"/>
      <c r="E1" s="2"/>
      <c r="F1" s="2"/>
      <c r="G1" s="2"/>
      <c r="H1" s="2"/>
      <c r="I1" s="2"/>
      <c r="J1" s="2"/>
    </row>
    <row r="2" spans="1:10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 customHeight="1">
      <c r="A3" s="4" t="s">
        <v>23</v>
      </c>
      <c r="B3" s="4"/>
      <c r="C3" s="4"/>
      <c r="D3" s="4"/>
      <c r="E3" s="4"/>
      <c r="F3" s="4"/>
      <c r="G3" s="4"/>
      <c r="H3" s="16" t="s">
        <v>23</v>
      </c>
      <c r="I3" s="16" t="s">
        <v>23</v>
      </c>
      <c r="J3" s="16" t="s">
        <v>50</v>
      </c>
    </row>
    <row r="4" spans="1:10" ht="23.25" customHeight="1">
      <c r="A4" s="112" t="s">
        <v>51</v>
      </c>
      <c r="B4" s="113"/>
      <c r="C4" s="114" t="s">
        <v>52</v>
      </c>
      <c r="D4" s="115" t="s">
        <v>53</v>
      </c>
      <c r="E4" s="116"/>
      <c r="F4" s="116"/>
      <c r="G4" s="117"/>
      <c r="H4" s="118" t="s">
        <v>54</v>
      </c>
      <c r="I4" s="118" t="s">
        <v>55</v>
      </c>
      <c r="J4" s="118" t="s">
        <v>56</v>
      </c>
    </row>
    <row r="5" spans="1:10" ht="39" customHeight="1">
      <c r="A5" s="119" t="s">
        <v>57</v>
      </c>
      <c r="B5" s="120" t="s">
        <v>58</v>
      </c>
      <c r="C5" s="121"/>
      <c r="D5" s="122" t="s">
        <v>59</v>
      </c>
      <c r="E5" s="122" t="s">
        <v>60</v>
      </c>
      <c r="F5" s="123" t="s">
        <v>61</v>
      </c>
      <c r="G5" s="123" t="s">
        <v>62</v>
      </c>
      <c r="H5" s="124"/>
      <c r="I5" s="124"/>
      <c r="J5" s="124"/>
    </row>
    <row r="6" spans="1:10" ht="19.5" customHeight="1">
      <c r="A6" s="125" t="s">
        <v>24</v>
      </c>
      <c r="B6" s="126"/>
      <c r="C6" s="127">
        <f>6672299/10000</f>
        <v>667.2299</v>
      </c>
      <c r="D6" s="127">
        <v>667.23</v>
      </c>
      <c r="E6" s="127">
        <f>6263299/10000</f>
        <v>626.3299</v>
      </c>
      <c r="F6" s="127">
        <f>409000/10000</f>
        <v>40.9</v>
      </c>
      <c r="G6" s="127">
        <v>0</v>
      </c>
      <c r="H6" s="127">
        <v>0</v>
      </c>
      <c r="I6" s="127">
        <v>0</v>
      </c>
      <c r="J6" s="127">
        <v>0</v>
      </c>
    </row>
    <row r="7" spans="1:10" ht="21" customHeight="1">
      <c r="A7" s="108" t="s">
        <v>63</v>
      </c>
      <c r="B7" s="108" t="s">
        <v>64</v>
      </c>
      <c r="C7" s="127">
        <f>1964079/10000</f>
        <v>196.4079</v>
      </c>
      <c r="D7" s="127">
        <f>1964079/10000</f>
        <v>196.4079</v>
      </c>
      <c r="E7" s="127">
        <f>1964079/10000</f>
        <v>196.4079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</row>
    <row r="8" spans="1:10" ht="25.5" customHeight="1">
      <c r="A8" s="108" t="s">
        <v>65</v>
      </c>
      <c r="B8" s="108" t="s">
        <v>66</v>
      </c>
      <c r="C8" s="127">
        <f>1964079/10000</f>
        <v>196.4079</v>
      </c>
      <c r="D8" s="127">
        <f>1964079/10000</f>
        <v>196.4079</v>
      </c>
      <c r="E8" s="127">
        <f>1964079/10000</f>
        <v>196.4079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</row>
    <row r="9" spans="1:10" ht="24.75" customHeight="1">
      <c r="A9" s="108" t="s">
        <v>67</v>
      </c>
      <c r="B9" s="108" t="s">
        <v>68</v>
      </c>
      <c r="C9" s="127">
        <f>1464079/10000</f>
        <v>146.4079</v>
      </c>
      <c r="D9" s="127">
        <f>1464079/10000</f>
        <v>146.4079</v>
      </c>
      <c r="E9" s="127">
        <f>1464079/10000</f>
        <v>146.4079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</row>
    <row r="10" spans="1:10" ht="24.75" customHeight="1">
      <c r="A10" s="108" t="s">
        <v>69</v>
      </c>
      <c r="B10" s="108" t="s">
        <v>70</v>
      </c>
      <c r="C10" s="127">
        <f>1464079/10000</f>
        <v>146.4079</v>
      </c>
      <c r="D10" s="127">
        <f>1464079/10000</f>
        <v>146.4079</v>
      </c>
      <c r="E10" s="127">
        <f>1464079/10000</f>
        <v>146.4079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</row>
    <row r="11" spans="1:10" ht="21" customHeight="1">
      <c r="A11" s="108" t="s">
        <v>71</v>
      </c>
      <c r="B11" s="108" t="s">
        <v>72</v>
      </c>
      <c r="C11" s="127">
        <f>500000/10000</f>
        <v>50</v>
      </c>
      <c r="D11" s="127">
        <f>500000/10000</f>
        <v>50</v>
      </c>
      <c r="E11" s="127">
        <f>500000/10000</f>
        <v>50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</row>
    <row r="12" spans="1:10" ht="21" customHeight="1">
      <c r="A12" s="108" t="s">
        <v>69</v>
      </c>
      <c r="B12" s="108" t="s">
        <v>70</v>
      </c>
      <c r="C12" s="127">
        <f>450000/10000</f>
        <v>45</v>
      </c>
      <c r="D12" s="127">
        <f>450000/10000</f>
        <v>45</v>
      </c>
      <c r="E12" s="127">
        <f>450000/10000</f>
        <v>45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</row>
    <row r="13" spans="1:10" ht="21" customHeight="1">
      <c r="A13" s="108" t="s">
        <v>73</v>
      </c>
      <c r="B13" s="108" t="s">
        <v>74</v>
      </c>
      <c r="C13" s="127">
        <f>50000/1000</f>
        <v>50</v>
      </c>
      <c r="D13" s="127">
        <f>50000/1000</f>
        <v>50</v>
      </c>
      <c r="E13" s="127">
        <f>50000/1000</f>
        <v>50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</row>
    <row r="14" spans="1:10" ht="24" customHeight="1">
      <c r="A14" s="108" t="s">
        <v>75</v>
      </c>
      <c r="B14" s="108" t="s">
        <v>76</v>
      </c>
      <c r="C14" s="127">
        <f>4200827/10000</f>
        <v>420.0827</v>
      </c>
      <c r="D14" s="127">
        <f>4200827/10000</f>
        <v>420.0827</v>
      </c>
      <c r="E14" s="127">
        <f>3791827/10000</f>
        <v>379.1827</v>
      </c>
      <c r="F14" s="127">
        <f>409000/10000</f>
        <v>40.9</v>
      </c>
      <c r="G14" s="127">
        <v>0</v>
      </c>
      <c r="H14" s="127">
        <v>0</v>
      </c>
      <c r="I14" s="127">
        <v>0</v>
      </c>
      <c r="J14" s="127">
        <v>0</v>
      </c>
    </row>
    <row r="15" spans="1:10" ht="21" customHeight="1">
      <c r="A15" s="108" t="s">
        <v>77</v>
      </c>
      <c r="B15" s="108" t="s">
        <v>78</v>
      </c>
      <c r="C15" s="127">
        <f>1007882/10000</f>
        <v>100.7882</v>
      </c>
      <c r="D15" s="127">
        <f>1007882/10000</f>
        <v>100.7882</v>
      </c>
      <c r="E15" s="127">
        <f>598882/10000</f>
        <v>59.8882</v>
      </c>
      <c r="F15" s="127">
        <f>409000/10000</f>
        <v>40.9</v>
      </c>
      <c r="G15" s="127">
        <v>0</v>
      </c>
      <c r="H15" s="127">
        <v>0</v>
      </c>
      <c r="I15" s="127">
        <v>0</v>
      </c>
      <c r="J15" s="127">
        <v>0</v>
      </c>
    </row>
    <row r="16" spans="1:10" ht="24.75" customHeight="1">
      <c r="A16" s="108" t="s">
        <v>79</v>
      </c>
      <c r="B16" s="108" t="s">
        <v>80</v>
      </c>
      <c r="C16" s="127">
        <v>40.9</v>
      </c>
      <c r="D16" s="127">
        <v>40.9</v>
      </c>
      <c r="E16" s="127">
        <v>0</v>
      </c>
      <c r="F16" s="127">
        <v>40.9</v>
      </c>
      <c r="G16" s="127">
        <v>0</v>
      </c>
      <c r="H16" s="127">
        <v>0</v>
      </c>
      <c r="I16" s="127">
        <v>0</v>
      </c>
      <c r="J16" s="127">
        <v>0</v>
      </c>
    </row>
    <row r="17" spans="1:10" ht="21" customHeight="1">
      <c r="A17" s="108" t="s">
        <v>73</v>
      </c>
      <c r="B17" s="108" t="s">
        <v>74</v>
      </c>
      <c r="C17" s="127">
        <v>40.9</v>
      </c>
      <c r="D17" s="127">
        <v>40.9</v>
      </c>
      <c r="E17" s="127">
        <v>0</v>
      </c>
      <c r="F17" s="127">
        <v>40.9</v>
      </c>
      <c r="G17" s="127">
        <v>0</v>
      </c>
      <c r="H17" s="127">
        <v>0</v>
      </c>
      <c r="I17" s="127">
        <v>0</v>
      </c>
      <c r="J17" s="127">
        <v>0</v>
      </c>
    </row>
    <row r="18" spans="1:10" ht="24" customHeight="1">
      <c r="A18" s="109" t="s">
        <v>81</v>
      </c>
      <c r="B18" s="109" t="s">
        <v>82</v>
      </c>
      <c r="C18" s="127">
        <f>598882/10000</f>
        <v>59.8882</v>
      </c>
      <c r="D18" s="127">
        <v>59.89</v>
      </c>
      <c r="E18" s="127">
        <v>59.89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</row>
    <row r="19" spans="1:10" ht="21" customHeight="1">
      <c r="A19" s="109" t="s">
        <v>73</v>
      </c>
      <c r="B19" s="109" t="s">
        <v>74</v>
      </c>
      <c r="C19" s="127">
        <v>59.89</v>
      </c>
      <c r="D19" s="127">
        <v>59.89</v>
      </c>
      <c r="E19" s="127">
        <v>59.89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</row>
    <row r="20" spans="1:10" ht="21" customHeight="1">
      <c r="A20" s="109" t="s">
        <v>83</v>
      </c>
      <c r="B20" s="109" t="s">
        <v>84</v>
      </c>
      <c r="C20" s="127">
        <f>3192945/10000</f>
        <v>319.2945</v>
      </c>
      <c r="D20" s="127">
        <v>319.29</v>
      </c>
      <c r="E20" s="127">
        <v>319.29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</row>
    <row r="21" spans="1:10" ht="24.75" customHeight="1">
      <c r="A21" s="109" t="s">
        <v>71</v>
      </c>
      <c r="B21" s="109" t="s">
        <v>85</v>
      </c>
      <c r="C21" s="127">
        <v>319.29</v>
      </c>
      <c r="D21" s="127">
        <v>319.29</v>
      </c>
      <c r="E21" s="127">
        <v>319.29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</row>
    <row r="22" spans="1:10" ht="21" customHeight="1">
      <c r="A22" s="109" t="s">
        <v>73</v>
      </c>
      <c r="B22" s="109" t="s">
        <v>74</v>
      </c>
      <c r="C22" s="127">
        <v>319.29</v>
      </c>
      <c r="D22" s="127">
        <v>319.29</v>
      </c>
      <c r="E22" s="127">
        <v>319.29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</row>
    <row r="23" spans="1:10" ht="24" customHeight="1">
      <c r="A23" s="109" t="s">
        <v>86</v>
      </c>
      <c r="B23" s="109" t="s">
        <v>87</v>
      </c>
      <c r="C23" s="127">
        <f>507393/10000</f>
        <v>50.7393</v>
      </c>
      <c r="D23" s="127">
        <v>50.74</v>
      </c>
      <c r="E23" s="127">
        <v>50.74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</row>
    <row r="24" spans="1:10" ht="21.75" customHeight="1">
      <c r="A24" s="109" t="s">
        <v>88</v>
      </c>
      <c r="B24" s="109" t="s">
        <v>89</v>
      </c>
      <c r="C24" s="127">
        <v>50.74</v>
      </c>
      <c r="D24" s="127">
        <v>50.74</v>
      </c>
      <c r="E24" s="127">
        <v>50.74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</row>
    <row r="25" spans="1:10" ht="22.5">
      <c r="A25" s="109" t="s">
        <v>81</v>
      </c>
      <c r="B25" s="109" t="s">
        <v>90</v>
      </c>
      <c r="C25" s="127">
        <v>50.74</v>
      </c>
      <c r="D25" s="127">
        <v>50.74</v>
      </c>
      <c r="E25" s="127">
        <v>50.74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</row>
    <row r="26" spans="1:10" ht="18" customHeight="1">
      <c r="A26" s="109" t="s">
        <v>69</v>
      </c>
      <c r="B26" s="109" t="s">
        <v>70</v>
      </c>
      <c r="C26" s="127">
        <f>153387/10000</f>
        <v>15.3387</v>
      </c>
      <c r="D26" s="127">
        <v>15.34</v>
      </c>
      <c r="E26" s="127">
        <v>15.34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</row>
    <row r="27" spans="1:10" ht="21" customHeight="1">
      <c r="A27" s="109" t="s">
        <v>73</v>
      </c>
      <c r="B27" s="109" t="s">
        <v>74</v>
      </c>
      <c r="C27" s="127">
        <f>354006/10000</f>
        <v>35.4006</v>
      </c>
      <c r="D27" s="127">
        <v>35.4</v>
      </c>
      <c r="E27" s="127">
        <v>35.4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</row>
    <row r="33" ht="14.25">
      <c r="D33" s="14"/>
    </row>
  </sheetData>
  <sheetProtection/>
  <mergeCells count="9">
    <mergeCell ref="C1:J1"/>
    <mergeCell ref="A2:J2"/>
    <mergeCell ref="A3:G3"/>
    <mergeCell ref="A4:B4"/>
    <mergeCell ref="D4:G4"/>
    <mergeCell ref="C4:C5"/>
    <mergeCell ref="H4:H5"/>
    <mergeCell ref="I4:I5"/>
    <mergeCell ref="J4:J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D29" sqref="D29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3" width="11.875" style="0" customWidth="1"/>
    <col min="4" max="4" width="14.375" style="0" customWidth="1"/>
    <col min="5" max="5" width="13.75390625" style="0" customWidth="1"/>
    <col min="6" max="6" width="11.75390625" style="0" customWidth="1"/>
    <col min="7" max="7" width="13.00390625" style="0" customWidth="1"/>
    <col min="8" max="8" width="11.875" style="0" customWidth="1"/>
    <col min="9" max="9" width="12.75390625" style="0" customWidth="1"/>
    <col min="10" max="10" width="7.25390625" style="0" customWidth="1"/>
    <col min="11" max="15" width="13.875" style="0" customWidth="1"/>
  </cols>
  <sheetData>
    <row r="1" spans="1:15" ht="18.75" customHeight="1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110"/>
      <c r="L1" s="110"/>
      <c r="M1" s="110"/>
      <c r="N1" s="110"/>
      <c r="O1" s="110"/>
    </row>
    <row r="2" spans="1:15" ht="36.75" customHeight="1">
      <c r="A2" s="3" t="s">
        <v>92</v>
      </c>
      <c r="B2" s="3"/>
      <c r="C2" s="3"/>
      <c r="D2" s="3"/>
      <c r="E2" s="3"/>
      <c r="F2" s="3"/>
      <c r="G2" s="3"/>
      <c r="H2" s="3"/>
      <c r="I2" s="3"/>
      <c r="J2" s="3"/>
      <c r="K2" s="111"/>
      <c r="L2" s="111"/>
      <c r="M2" s="111"/>
      <c r="N2" s="111"/>
      <c r="O2" s="111"/>
    </row>
    <row r="3" spans="4:10" ht="18.75" customHeight="1">
      <c r="D3" s="63" t="s">
        <v>23</v>
      </c>
      <c r="E3" s="63"/>
      <c r="F3" s="63"/>
      <c r="G3" s="64" t="s">
        <v>23</v>
      </c>
      <c r="H3" s="95" t="s">
        <v>23</v>
      </c>
      <c r="I3" s="95" t="s">
        <v>2</v>
      </c>
      <c r="J3" s="95"/>
    </row>
    <row r="4" spans="1:10" ht="24" customHeight="1">
      <c r="A4" s="96" t="s">
        <v>51</v>
      </c>
      <c r="B4" s="97"/>
      <c r="C4" s="98" t="s">
        <v>52</v>
      </c>
      <c r="D4" s="99" t="s">
        <v>93</v>
      </c>
      <c r="E4" s="99"/>
      <c r="F4" s="99"/>
      <c r="G4" s="100"/>
      <c r="H4" s="101" t="s">
        <v>94</v>
      </c>
      <c r="I4" s="101"/>
      <c r="J4" s="101"/>
    </row>
    <row r="5" spans="1:10" ht="25.5" customHeight="1">
      <c r="A5" s="102" t="s">
        <v>57</v>
      </c>
      <c r="B5" s="102" t="s">
        <v>58</v>
      </c>
      <c r="C5" s="103"/>
      <c r="D5" s="104" t="s">
        <v>59</v>
      </c>
      <c r="E5" s="104" t="s">
        <v>95</v>
      </c>
      <c r="F5" s="104" t="s">
        <v>96</v>
      </c>
      <c r="G5" s="104" t="s">
        <v>97</v>
      </c>
      <c r="H5" s="104" t="s">
        <v>59</v>
      </c>
      <c r="I5" s="104" t="s">
        <v>98</v>
      </c>
      <c r="J5" s="104" t="s">
        <v>99</v>
      </c>
    </row>
    <row r="6" spans="1:10" ht="18" customHeight="1">
      <c r="A6" s="102"/>
      <c r="B6" s="102"/>
      <c r="C6" s="59">
        <f>6672299/10000</f>
        <v>667.2299</v>
      </c>
      <c r="D6" s="59">
        <f>5164417/10000</f>
        <v>516.4417</v>
      </c>
      <c r="E6" s="105">
        <f>4388557/10000</f>
        <v>438.8557</v>
      </c>
      <c r="F6" s="106">
        <f>759804/10000</f>
        <v>75.9804</v>
      </c>
      <c r="G6" s="106">
        <f>16056/10000</f>
        <v>1.6056</v>
      </c>
      <c r="H6" s="107">
        <f>1507882/10000</f>
        <v>150.7882</v>
      </c>
      <c r="I6" s="105">
        <f>1507882/10000</f>
        <v>150.7882</v>
      </c>
      <c r="J6" s="107">
        <v>0</v>
      </c>
    </row>
    <row r="7" spans="1:10" ht="27" customHeight="1">
      <c r="A7" s="108" t="s">
        <v>63</v>
      </c>
      <c r="B7" s="108" t="s">
        <v>64</v>
      </c>
      <c r="C7" s="59">
        <f>1964079/10000</f>
        <v>196.4079</v>
      </c>
      <c r="D7" s="59">
        <f>1464079/10000</f>
        <v>146.4079</v>
      </c>
      <c r="E7" s="105">
        <f>1213295/10000</f>
        <v>121.3295</v>
      </c>
      <c r="F7" s="106">
        <f>249584/10000</f>
        <v>24.9584</v>
      </c>
      <c r="G7" s="106">
        <f>1200/10000</f>
        <v>0.12</v>
      </c>
      <c r="H7" s="107">
        <f>500000/10000</f>
        <v>50</v>
      </c>
      <c r="I7" s="105">
        <v>50</v>
      </c>
      <c r="J7" s="107">
        <v>0</v>
      </c>
    </row>
    <row r="8" spans="1:10" ht="27" customHeight="1">
      <c r="A8" s="108" t="s">
        <v>65</v>
      </c>
      <c r="B8" s="108" t="s">
        <v>66</v>
      </c>
      <c r="C8" s="59">
        <f>1964079/10000</f>
        <v>196.4079</v>
      </c>
      <c r="D8" s="59">
        <f>1464079/10000</f>
        <v>146.4079</v>
      </c>
      <c r="E8" s="105">
        <f>1213295/10000</f>
        <v>121.3295</v>
      </c>
      <c r="F8" s="106">
        <f>249584/10000</f>
        <v>24.9584</v>
      </c>
      <c r="G8" s="106">
        <f>1200/10000</f>
        <v>0.12</v>
      </c>
      <c r="H8" s="107">
        <v>50</v>
      </c>
      <c r="I8" s="105">
        <v>50</v>
      </c>
      <c r="J8" s="107">
        <v>0</v>
      </c>
    </row>
    <row r="9" spans="1:10" ht="27" customHeight="1">
      <c r="A9" s="108" t="s">
        <v>67</v>
      </c>
      <c r="B9" s="108" t="s">
        <v>68</v>
      </c>
      <c r="C9" s="59">
        <f>1464079/10000</f>
        <v>146.4079</v>
      </c>
      <c r="D9" s="59">
        <f>1464079/10000</f>
        <v>146.4079</v>
      </c>
      <c r="E9" s="105">
        <f>1213295/10000</f>
        <v>121.3295</v>
      </c>
      <c r="F9" s="106">
        <v>24.96</v>
      </c>
      <c r="G9" s="106">
        <v>0.12</v>
      </c>
      <c r="H9" s="107">
        <v>0</v>
      </c>
      <c r="I9" s="105">
        <v>0</v>
      </c>
      <c r="J9" s="107">
        <v>0</v>
      </c>
    </row>
    <row r="10" spans="1:10" ht="27" customHeight="1">
      <c r="A10" s="108" t="s">
        <v>69</v>
      </c>
      <c r="B10" s="108" t="s">
        <v>70</v>
      </c>
      <c r="C10" s="59">
        <v>146.41</v>
      </c>
      <c r="D10" s="59">
        <f>1464079/10000</f>
        <v>146.4079</v>
      </c>
      <c r="E10" s="105">
        <v>121.33</v>
      </c>
      <c r="F10" s="106">
        <v>24.96</v>
      </c>
      <c r="G10" s="106">
        <v>0.12</v>
      </c>
      <c r="H10" s="107">
        <v>0</v>
      </c>
      <c r="I10" s="105">
        <v>0</v>
      </c>
      <c r="J10" s="107">
        <v>0</v>
      </c>
    </row>
    <row r="11" spans="1:10" ht="27" customHeight="1">
      <c r="A11" s="108" t="s">
        <v>71</v>
      </c>
      <c r="B11" s="108" t="s">
        <v>72</v>
      </c>
      <c r="C11" s="59">
        <v>50</v>
      </c>
      <c r="D11" s="59">
        <v>0</v>
      </c>
      <c r="E11" s="105">
        <v>0</v>
      </c>
      <c r="F11" s="106">
        <v>0</v>
      </c>
      <c r="G11" s="106">
        <v>0</v>
      </c>
      <c r="H11" s="107">
        <v>50</v>
      </c>
      <c r="I11" s="105">
        <v>50</v>
      </c>
      <c r="J11" s="107">
        <v>0</v>
      </c>
    </row>
    <row r="12" spans="1:10" ht="27" customHeight="1">
      <c r="A12" s="108" t="s">
        <v>69</v>
      </c>
      <c r="B12" s="108" t="s">
        <v>70</v>
      </c>
      <c r="C12" s="59">
        <v>45</v>
      </c>
      <c r="D12" s="59">
        <v>0</v>
      </c>
      <c r="E12" s="105">
        <v>0</v>
      </c>
      <c r="F12" s="106">
        <v>0</v>
      </c>
      <c r="G12" s="106">
        <v>0</v>
      </c>
      <c r="H12" s="107">
        <v>45</v>
      </c>
      <c r="I12" s="105">
        <v>45</v>
      </c>
      <c r="J12" s="107">
        <v>0</v>
      </c>
    </row>
    <row r="13" spans="1:10" ht="27" customHeight="1">
      <c r="A13" s="108" t="s">
        <v>73</v>
      </c>
      <c r="B13" s="108" t="s">
        <v>74</v>
      </c>
      <c r="C13" s="59">
        <v>5</v>
      </c>
      <c r="D13" s="59">
        <v>0</v>
      </c>
      <c r="E13" s="105">
        <v>0</v>
      </c>
      <c r="F13" s="106">
        <v>0</v>
      </c>
      <c r="G13" s="106">
        <v>0</v>
      </c>
      <c r="H13" s="107">
        <v>5</v>
      </c>
      <c r="I13" s="105">
        <v>5</v>
      </c>
      <c r="J13" s="107">
        <v>0</v>
      </c>
    </row>
    <row r="14" spans="1:10" ht="27" customHeight="1">
      <c r="A14" s="108" t="s">
        <v>75</v>
      </c>
      <c r="B14" s="108" t="s">
        <v>76</v>
      </c>
      <c r="C14" s="59">
        <f>4200827/10000</f>
        <v>420.0827</v>
      </c>
      <c r="D14" s="59">
        <f>3192945/10000</f>
        <v>319.2945</v>
      </c>
      <c r="E14" s="105">
        <f>2667869/10000</f>
        <v>266.7869</v>
      </c>
      <c r="F14" s="106">
        <f>510220/10000</f>
        <v>51.022</v>
      </c>
      <c r="G14" s="106">
        <f>14856/10000</f>
        <v>1.4856</v>
      </c>
      <c r="H14" s="107">
        <f>1007882/10000</f>
        <v>100.7882</v>
      </c>
      <c r="I14" s="105">
        <v>100.79</v>
      </c>
      <c r="J14" s="107">
        <v>0</v>
      </c>
    </row>
    <row r="15" spans="1:10" ht="27" customHeight="1">
      <c r="A15" s="108" t="s">
        <v>77</v>
      </c>
      <c r="B15" s="108" t="s">
        <v>78</v>
      </c>
      <c r="C15" s="59">
        <v>100.79</v>
      </c>
      <c r="D15" s="59">
        <v>0</v>
      </c>
      <c r="E15" s="105">
        <v>0</v>
      </c>
      <c r="F15" s="106">
        <v>0</v>
      </c>
      <c r="G15" s="106">
        <v>0</v>
      </c>
      <c r="H15" s="107">
        <v>100.79</v>
      </c>
      <c r="I15" s="105">
        <v>100.79</v>
      </c>
      <c r="J15" s="107">
        <v>0</v>
      </c>
    </row>
    <row r="16" spans="1:10" ht="27" customHeight="1">
      <c r="A16" s="108" t="s">
        <v>79</v>
      </c>
      <c r="B16" s="108" t="s">
        <v>80</v>
      </c>
      <c r="C16" s="107">
        <f>409000/10000</f>
        <v>40.9</v>
      </c>
      <c r="D16" s="107">
        <v>0</v>
      </c>
      <c r="E16" s="107">
        <v>0</v>
      </c>
      <c r="F16" s="107">
        <v>0</v>
      </c>
      <c r="G16" s="107">
        <v>0</v>
      </c>
      <c r="H16" s="107">
        <v>40.9</v>
      </c>
      <c r="I16" s="107">
        <v>40.9</v>
      </c>
      <c r="J16" s="107">
        <v>0</v>
      </c>
    </row>
    <row r="17" spans="1:10" ht="27" customHeight="1">
      <c r="A17" s="108" t="s">
        <v>73</v>
      </c>
      <c r="B17" s="108" t="s">
        <v>74</v>
      </c>
      <c r="C17" s="107">
        <v>40.9</v>
      </c>
      <c r="D17" s="107">
        <v>0</v>
      </c>
      <c r="E17" s="107">
        <v>0</v>
      </c>
      <c r="F17" s="107">
        <v>0</v>
      </c>
      <c r="G17" s="107">
        <v>0</v>
      </c>
      <c r="H17" s="107">
        <v>40.9</v>
      </c>
      <c r="I17" s="107">
        <v>40.9</v>
      </c>
      <c r="J17" s="107">
        <v>0</v>
      </c>
    </row>
    <row r="18" spans="1:10" s="94" customFormat="1" ht="27" customHeight="1">
      <c r="A18" s="109" t="s">
        <v>81</v>
      </c>
      <c r="B18" s="109" t="s">
        <v>82</v>
      </c>
      <c r="C18" s="59">
        <f>598882/10000</f>
        <v>59.8882</v>
      </c>
      <c r="D18" s="59">
        <v>0</v>
      </c>
      <c r="E18" s="105">
        <v>0</v>
      </c>
      <c r="F18" s="106">
        <v>0</v>
      </c>
      <c r="G18" s="106">
        <v>0</v>
      </c>
      <c r="H18" s="107">
        <v>59.89</v>
      </c>
      <c r="I18" s="107">
        <v>59.89</v>
      </c>
      <c r="J18" s="107">
        <v>0</v>
      </c>
    </row>
    <row r="19" spans="1:10" s="94" customFormat="1" ht="27" customHeight="1">
      <c r="A19" s="109" t="s">
        <v>73</v>
      </c>
      <c r="B19" s="109" t="s">
        <v>74</v>
      </c>
      <c r="C19" s="59">
        <v>59.89</v>
      </c>
      <c r="D19" s="59">
        <v>0</v>
      </c>
      <c r="E19" s="105">
        <v>0</v>
      </c>
      <c r="F19" s="106">
        <v>0</v>
      </c>
      <c r="G19" s="106">
        <v>0</v>
      </c>
      <c r="H19" s="107">
        <v>59.89</v>
      </c>
      <c r="I19" s="107">
        <v>59.89</v>
      </c>
      <c r="J19" s="107">
        <v>0</v>
      </c>
    </row>
    <row r="20" spans="1:10" s="94" customFormat="1" ht="27" customHeight="1">
      <c r="A20" s="109" t="s">
        <v>83</v>
      </c>
      <c r="B20" s="109" t="s">
        <v>84</v>
      </c>
      <c r="C20" s="59">
        <f>3192945/10000</f>
        <v>319.2945</v>
      </c>
      <c r="D20" s="59">
        <f>3192945/10000</f>
        <v>319.2945</v>
      </c>
      <c r="E20" s="105">
        <f>2667869/10000</f>
        <v>266.7869</v>
      </c>
      <c r="F20" s="106">
        <f>510220/10000</f>
        <v>51.022</v>
      </c>
      <c r="G20" s="106">
        <f>14856/10000</f>
        <v>1.4856</v>
      </c>
      <c r="H20" s="107">
        <v>0</v>
      </c>
      <c r="I20" s="105">
        <v>0</v>
      </c>
      <c r="J20" s="107">
        <v>0</v>
      </c>
    </row>
    <row r="21" spans="1:10" s="94" customFormat="1" ht="27" customHeight="1">
      <c r="A21" s="109" t="s">
        <v>71</v>
      </c>
      <c r="B21" s="109" t="s">
        <v>85</v>
      </c>
      <c r="C21" s="59">
        <f>3192945/10000</f>
        <v>319.2945</v>
      </c>
      <c r="D21" s="59">
        <f>3192945/10000</f>
        <v>319.2945</v>
      </c>
      <c r="E21" s="105">
        <f>2667869/10000</f>
        <v>266.7869</v>
      </c>
      <c r="F21" s="106">
        <f>510220/10000</f>
        <v>51.022</v>
      </c>
      <c r="G21" s="106">
        <f>14856/10000</f>
        <v>1.4856</v>
      </c>
      <c r="H21" s="107">
        <v>0</v>
      </c>
      <c r="I21" s="105">
        <v>0</v>
      </c>
      <c r="J21" s="107">
        <v>0</v>
      </c>
    </row>
    <row r="22" spans="1:10" s="94" customFormat="1" ht="27" customHeight="1">
      <c r="A22" s="109" t="s">
        <v>73</v>
      </c>
      <c r="B22" s="109" t="s">
        <v>74</v>
      </c>
      <c r="C22" s="59">
        <f>3192945/10000</f>
        <v>319.2945</v>
      </c>
      <c r="D22" s="59">
        <f>3192945/10000</f>
        <v>319.2945</v>
      </c>
      <c r="E22" s="105">
        <f>2667869/10000</f>
        <v>266.7869</v>
      </c>
      <c r="F22" s="106">
        <f>510220/10000</f>
        <v>51.022</v>
      </c>
      <c r="G22" s="106">
        <f>14856/10000</f>
        <v>1.4856</v>
      </c>
      <c r="H22" s="107">
        <v>0</v>
      </c>
      <c r="I22" s="105">
        <v>0</v>
      </c>
      <c r="J22" s="107">
        <v>0</v>
      </c>
    </row>
    <row r="23" spans="1:10" s="94" customFormat="1" ht="27" customHeight="1">
      <c r="A23" s="109" t="s">
        <v>86</v>
      </c>
      <c r="B23" s="109" t="s">
        <v>87</v>
      </c>
      <c r="C23" s="59">
        <f>507393/10000</f>
        <v>50.7393</v>
      </c>
      <c r="D23" s="59">
        <f>507393/10000</f>
        <v>50.7393</v>
      </c>
      <c r="E23" s="105">
        <f>507393/10000</f>
        <v>50.7393</v>
      </c>
      <c r="F23" s="106">
        <v>0</v>
      </c>
      <c r="G23" s="106">
        <v>0</v>
      </c>
      <c r="H23" s="107">
        <v>0</v>
      </c>
      <c r="I23" s="105">
        <v>0</v>
      </c>
      <c r="J23" s="107">
        <v>0</v>
      </c>
    </row>
    <row r="24" spans="1:10" s="94" customFormat="1" ht="27" customHeight="1">
      <c r="A24" s="109" t="s">
        <v>88</v>
      </c>
      <c r="B24" s="109" t="s">
        <v>89</v>
      </c>
      <c r="C24" s="59">
        <f>507393/10000</f>
        <v>50.7393</v>
      </c>
      <c r="D24" s="59">
        <f>507393/10000</f>
        <v>50.7393</v>
      </c>
      <c r="E24" s="105">
        <f>507393/10000</f>
        <v>50.7393</v>
      </c>
      <c r="F24" s="106">
        <v>0</v>
      </c>
      <c r="G24" s="106">
        <v>0</v>
      </c>
      <c r="H24" s="107">
        <v>0</v>
      </c>
      <c r="I24" s="105">
        <v>0</v>
      </c>
      <c r="J24" s="107">
        <v>0</v>
      </c>
    </row>
    <row r="25" spans="1:10" s="94" customFormat="1" ht="27" customHeight="1">
      <c r="A25" s="109" t="s">
        <v>81</v>
      </c>
      <c r="B25" s="109" t="s">
        <v>90</v>
      </c>
      <c r="C25" s="59">
        <f>507393/10000</f>
        <v>50.7393</v>
      </c>
      <c r="D25" s="59">
        <f>507393/10000</f>
        <v>50.7393</v>
      </c>
      <c r="E25" s="105">
        <f>507393/10000</f>
        <v>50.7393</v>
      </c>
      <c r="F25" s="106">
        <v>0</v>
      </c>
      <c r="G25" s="106">
        <v>0</v>
      </c>
      <c r="H25" s="107">
        <v>0</v>
      </c>
      <c r="I25" s="105">
        <v>0</v>
      </c>
      <c r="J25" s="107">
        <v>0</v>
      </c>
    </row>
    <row r="26" spans="1:10" s="94" customFormat="1" ht="27" customHeight="1">
      <c r="A26" s="109" t="s">
        <v>69</v>
      </c>
      <c r="B26" s="109" t="s">
        <v>70</v>
      </c>
      <c r="C26" s="59">
        <f>153387/10000</f>
        <v>15.3387</v>
      </c>
      <c r="D26" s="59">
        <f>153387/10000</f>
        <v>15.3387</v>
      </c>
      <c r="E26" s="59">
        <f>153387/10000</f>
        <v>15.3387</v>
      </c>
      <c r="F26" s="106">
        <v>0</v>
      </c>
      <c r="G26" s="106">
        <v>0</v>
      </c>
      <c r="H26" s="107">
        <v>0</v>
      </c>
      <c r="I26" s="105">
        <v>0</v>
      </c>
      <c r="J26" s="107">
        <v>0</v>
      </c>
    </row>
    <row r="27" spans="1:10" s="94" customFormat="1" ht="27" customHeight="1">
      <c r="A27" s="109" t="s">
        <v>73</v>
      </c>
      <c r="B27" s="109" t="s">
        <v>74</v>
      </c>
      <c r="C27" s="59">
        <f>354006/10000</f>
        <v>35.4006</v>
      </c>
      <c r="D27" s="59">
        <f>354006/10000</f>
        <v>35.4006</v>
      </c>
      <c r="E27" s="59">
        <f>354006/10000</f>
        <v>35.4006</v>
      </c>
      <c r="F27" s="106">
        <v>0</v>
      </c>
      <c r="G27" s="106">
        <v>0</v>
      </c>
      <c r="H27" s="107">
        <v>0</v>
      </c>
      <c r="I27" s="105">
        <v>0</v>
      </c>
      <c r="J27" s="107">
        <v>0</v>
      </c>
    </row>
    <row r="28" s="94" customFormat="1" ht="14.25"/>
  </sheetData>
  <sheetProtection/>
  <mergeCells count="6">
    <mergeCell ref="A1:J1"/>
    <mergeCell ref="A2:J2"/>
    <mergeCell ref="A4:B4"/>
    <mergeCell ref="D4:G4"/>
    <mergeCell ref="H4:J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4">
      <selection activeCell="B13" sqref="B13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100</v>
      </c>
      <c r="B1" s="2"/>
      <c r="C1" s="2"/>
      <c r="D1" s="2"/>
      <c r="E1" s="2"/>
      <c r="F1" s="2"/>
    </row>
    <row r="2" spans="1:6" ht="36.75" customHeight="1">
      <c r="A2" s="62" t="s">
        <v>101</v>
      </c>
      <c r="B2" s="62"/>
      <c r="C2" s="62"/>
      <c r="D2" s="62"/>
      <c r="E2" s="62"/>
      <c r="F2" s="62"/>
    </row>
    <row r="3" spans="1:6" ht="18.75" customHeight="1">
      <c r="A3" s="63" t="s">
        <v>23</v>
      </c>
      <c r="B3" s="64" t="s">
        <v>23</v>
      </c>
      <c r="C3" s="64" t="s">
        <v>23</v>
      </c>
      <c r="D3" s="64" t="s">
        <v>23</v>
      </c>
      <c r="E3" s="64" t="s">
        <v>23</v>
      </c>
      <c r="F3" s="65" t="s">
        <v>2</v>
      </c>
    </row>
    <row r="4" spans="1:6" ht="24" customHeight="1">
      <c r="A4" s="66" t="s">
        <v>3</v>
      </c>
      <c r="B4" s="67"/>
      <c r="C4" s="68" t="s">
        <v>4</v>
      </c>
      <c r="D4" s="69"/>
      <c r="E4" s="69"/>
      <c r="F4" s="70"/>
    </row>
    <row r="5" spans="1:6" ht="25.5" customHeight="1">
      <c r="A5" s="71" t="s">
        <v>5</v>
      </c>
      <c r="B5" s="72" t="s">
        <v>6</v>
      </c>
      <c r="C5" s="73" t="s">
        <v>5</v>
      </c>
      <c r="D5" s="72" t="s">
        <v>52</v>
      </c>
      <c r="E5" s="72" t="s">
        <v>102</v>
      </c>
      <c r="F5" s="72" t="s">
        <v>103</v>
      </c>
    </row>
    <row r="6" spans="1:6" ht="18" customHeight="1">
      <c r="A6" s="74" t="s">
        <v>104</v>
      </c>
      <c r="B6" s="75"/>
      <c r="C6" s="76" t="s">
        <v>105</v>
      </c>
      <c r="D6" s="77">
        <f>D7+D14+D13</f>
        <v>667.2327</v>
      </c>
      <c r="E6" s="77">
        <f>E7+E14+E13</f>
        <v>667.2327</v>
      </c>
      <c r="F6" s="78"/>
    </row>
    <row r="7" spans="1:6" ht="18" customHeight="1">
      <c r="A7" s="74" t="s">
        <v>106</v>
      </c>
      <c r="B7" s="79">
        <v>667.23</v>
      </c>
      <c r="C7" s="76" t="s">
        <v>107</v>
      </c>
      <c r="D7" s="75">
        <v>196.41</v>
      </c>
      <c r="E7" s="75">
        <v>196.41</v>
      </c>
      <c r="F7" s="78"/>
    </row>
    <row r="8" spans="1:6" ht="18" customHeight="1">
      <c r="A8" s="74" t="s">
        <v>108</v>
      </c>
      <c r="B8" s="80"/>
      <c r="C8" s="76" t="s">
        <v>109</v>
      </c>
      <c r="D8" s="81"/>
      <c r="E8" s="81"/>
      <c r="F8" s="78"/>
    </row>
    <row r="9" spans="1:6" ht="18" customHeight="1">
      <c r="A9" s="74" t="s">
        <v>23</v>
      </c>
      <c r="B9" s="82"/>
      <c r="C9" s="76" t="s">
        <v>110</v>
      </c>
      <c r="D9" s="81"/>
      <c r="E9" s="81"/>
      <c r="F9" s="78"/>
    </row>
    <row r="10" spans="1:6" ht="18" customHeight="1">
      <c r="A10" s="74" t="s">
        <v>111</v>
      </c>
      <c r="B10" s="83"/>
      <c r="C10" s="76" t="s">
        <v>112</v>
      </c>
      <c r="D10" s="81"/>
      <c r="E10" s="81"/>
      <c r="F10" s="78"/>
    </row>
    <row r="11" spans="1:6" ht="18" customHeight="1">
      <c r="A11" s="74" t="s">
        <v>23</v>
      </c>
      <c r="B11" s="82"/>
      <c r="C11" s="76" t="s">
        <v>113</v>
      </c>
      <c r="D11" s="81"/>
      <c r="E11" s="81"/>
      <c r="F11" s="78"/>
    </row>
    <row r="12" spans="1:6" ht="18" customHeight="1">
      <c r="A12" s="74" t="s">
        <v>23</v>
      </c>
      <c r="B12" s="82"/>
      <c r="C12" s="76" t="s">
        <v>114</v>
      </c>
      <c r="D12" s="81"/>
      <c r="E12" s="81"/>
      <c r="F12" s="78"/>
    </row>
    <row r="13" spans="1:6" ht="18" customHeight="1">
      <c r="A13" s="74" t="s">
        <v>23</v>
      </c>
      <c r="B13" s="82"/>
      <c r="C13" s="76" t="s">
        <v>115</v>
      </c>
      <c r="D13" s="79">
        <f>4200827/10000</f>
        <v>420.0827</v>
      </c>
      <c r="E13" s="79">
        <f>4200827/10000</f>
        <v>420.0827</v>
      </c>
      <c r="F13" s="78"/>
    </row>
    <row r="14" spans="1:6" ht="18" customHeight="1">
      <c r="A14" s="74" t="s">
        <v>23</v>
      </c>
      <c r="B14" s="82"/>
      <c r="C14" s="76" t="s">
        <v>116</v>
      </c>
      <c r="D14" s="81">
        <v>50.74</v>
      </c>
      <c r="E14" s="84">
        <v>50.74</v>
      </c>
      <c r="F14" s="78"/>
    </row>
    <row r="15" spans="1:6" ht="18" customHeight="1">
      <c r="A15" s="74" t="s">
        <v>23</v>
      </c>
      <c r="B15" s="82"/>
      <c r="C15" s="76" t="s">
        <v>117</v>
      </c>
      <c r="D15" s="81"/>
      <c r="E15" s="85"/>
      <c r="F15" s="78"/>
    </row>
    <row r="16" spans="1:6" ht="18" customHeight="1">
      <c r="A16" s="74" t="s">
        <v>23</v>
      </c>
      <c r="B16" s="82"/>
      <c r="C16" s="76" t="s">
        <v>118</v>
      </c>
      <c r="D16" s="81"/>
      <c r="E16" s="85"/>
      <c r="F16" s="78"/>
    </row>
    <row r="17" spans="1:6" ht="18" customHeight="1">
      <c r="A17" s="74" t="s">
        <v>23</v>
      </c>
      <c r="B17" s="82"/>
      <c r="C17" s="76" t="s">
        <v>119</v>
      </c>
      <c r="D17" s="81"/>
      <c r="E17" s="85"/>
      <c r="F17" s="78"/>
    </row>
    <row r="18" spans="1:6" ht="18" customHeight="1">
      <c r="A18" s="74" t="s">
        <v>23</v>
      </c>
      <c r="B18" s="82"/>
      <c r="C18" s="76" t="s">
        <v>120</v>
      </c>
      <c r="D18" s="81"/>
      <c r="E18" s="85"/>
      <c r="F18" s="78"/>
    </row>
    <row r="19" spans="1:6" ht="18" customHeight="1">
      <c r="A19" s="74" t="s">
        <v>23</v>
      </c>
      <c r="B19" s="82"/>
      <c r="C19" s="76" t="s">
        <v>121</v>
      </c>
      <c r="D19" s="81"/>
      <c r="E19" s="85"/>
      <c r="F19" s="78"/>
    </row>
    <row r="20" spans="1:6" ht="18" customHeight="1">
      <c r="A20" s="74" t="s">
        <v>23</v>
      </c>
      <c r="B20" s="82"/>
      <c r="C20" s="76" t="s">
        <v>122</v>
      </c>
      <c r="D20" s="81"/>
      <c r="E20" s="85"/>
      <c r="F20" s="78"/>
    </row>
    <row r="21" spans="1:6" ht="18" customHeight="1">
      <c r="A21" s="74" t="s">
        <v>23</v>
      </c>
      <c r="B21" s="82"/>
      <c r="C21" s="76" t="s">
        <v>123</v>
      </c>
      <c r="D21" s="81"/>
      <c r="E21" s="85"/>
      <c r="F21" s="78"/>
    </row>
    <row r="22" spans="1:6" ht="18" customHeight="1">
      <c r="A22" s="74" t="s">
        <v>23</v>
      </c>
      <c r="B22" s="82"/>
      <c r="C22" s="76" t="s">
        <v>124</v>
      </c>
      <c r="D22" s="81"/>
      <c r="E22" s="85"/>
      <c r="F22" s="78"/>
    </row>
    <row r="23" spans="1:6" ht="18" customHeight="1">
      <c r="A23" s="74" t="s">
        <v>23</v>
      </c>
      <c r="B23" s="82"/>
      <c r="C23" s="76" t="s">
        <v>125</v>
      </c>
      <c r="D23" s="81"/>
      <c r="E23" s="85"/>
      <c r="F23" s="78"/>
    </row>
    <row r="24" spans="1:6" ht="18" customHeight="1">
      <c r="A24" s="74" t="s">
        <v>23</v>
      </c>
      <c r="B24" s="82"/>
      <c r="C24" s="76" t="s">
        <v>126</v>
      </c>
      <c r="D24" s="81"/>
      <c r="E24" s="85"/>
      <c r="F24" s="78"/>
    </row>
    <row r="25" spans="1:6" ht="18" customHeight="1">
      <c r="A25" s="74" t="s">
        <v>23</v>
      </c>
      <c r="B25" s="82"/>
      <c r="C25" s="76" t="s">
        <v>127</v>
      </c>
      <c r="D25" s="81"/>
      <c r="E25" s="85"/>
      <c r="F25" s="78"/>
    </row>
    <row r="26" spans="1:6" ht="18" customHeight="1">
      <c r="A26" s="74" t="s">
        <v>23</v>
      </c>
      <c r="B26" s="82"/>
      <c r="C26" s="76" t="s">
        <v>128</v>
      </c>
      <c r="D26" s="81"/>
      <c r="E26" s="85"/>
      <c r="F26" s="78"/>
    </row>
    <row r="27" spans="1:6" ht="18" customHeight="1">
      <c r="A27" s="74" t="s">
        <v>23</v>
      </c>
      <c r="B27" s="82"/>
      <c r="C27" s="76" t="s">
        <v>129</v>
      </c>
      <c r="D27" s="81"/>
      <c r="E27" s="85"/>
      <c r="F27" s="78"/>
    </row>
    <row r="28" spans="1:6" ht="18" customHeight="1">
      <c r="A28" s="74" t="s">
        <v>23</v>
      </c>
      <c r="B28" s="82"/>
      <c r="C28" s="76" t="s">
        <v>130</v>
      </c>
      <c r="D28" s="81"/>
      <c r="E28" s="85"/>
      <c r="F28" s="78"/>
    </row>
    <row r="29" spans="1:6" ht="18" customHeight="1">
      <c r="A29" s="74" t="s">
        <v>23</v>
      </c>
      <c r="B29" s="82"/>
      <c r="C29" s="76" t="s">
        <v>131</v>
      </c>
      <c r="D29" s="81"/>
      <c r="E29" s="85"/>
      <c r="F29" s="78"/>
    </row>
    <row r="30" spans="1:6" ht="18" customHeight="1">
      <c r="A30" s="74" t="s">
        <v>23</v>
      </c>
      <c r="B30" s="82"/>
      <c r="C30" s="76" t="s">
        <v>132</v>
      </c>
      <c r="D30" s="81"/>
      <c r="E30" s="85"/>
      <c r="F30" s="78"/>
    </row>
    <row r="31" spans="1:6" ht="18" customHeight="1">
      <c r="A31" s="74" t="s">
        <v>23</v>
      </c>
      <c r="B31" s="82"/>
      <c r="C31" s="76" t="s">
        <v>133</v>
      </c>
      <c r="D31" s="81"/>
      <c r="E31" s="85"/>
      <c r="F31" s="78"/>
    </row>
    <row r="32" spans="1:6" ht="18" customHeight="1">
      <c r="A32" s="74" t="s">
        <v>23</v>
      </c>
      <c r="B32" s="82"/>
      <c r="C32" s="76" t="s">
        <v>134</v>
      </c>
      <c r="D32" s="81"/>
      <c r="E32" s="85"/>
      <c r="F32" s="78"/>
    </row>
    <row r="33" spans="1:6" ht="18" customHeight="1">
      <c r="A33" s="86" t="s">
        <v>23</v>
      </c>
      <c r="B33" s="87"/>
      <c r="C33" s="76" t="s">
        <v>135</v>
      </c>
      <c r="D33" s="81"/>
      <c r="E33" s="85"/>
      <c r="F33" s="78"/>
    </row>
    <row r="34" spans="1:6" ht="18" customHeight="1">
      <c r="A34" s="86" t="s">
        <v>23</v>
      </c>
      <c r="B34" s="87"/>
      <c r="C34" s="76" t="s">
        <v>136</v>
      </c>
      <c r="D34" s="81"/>
      <c r="E34" s="85"/>
      <c r="F34" s="78"/>
    </row>
    <row r="35" spans="1:6" ht="18" customHeight="1">
      <c r="A35" s="86" t="s">
        <v>23</v>
      </c>
      <c r="B35" s="87"/>
      <c r="C35" s="88" t="s">
        <v>23</v>
      </c>
      <c r="D35" s="81"/>
      <c r="E35" s="89"/>
      <c r="F35" s="90"/>
    </row>
    <row r="36" spans="1:6" ht="18" customHeight="1">
      <c r="A36" s="86" t="s">
        <v>23</v>
      </c>
      <c r="B36" s="87"/>
      <c r="C36" s="76" t="s">
        <v>137</v>
      </c>
      <c r="D36" s="81"/>
      <c r="E36" s="89"/>
      <c r="F36" s="90"/>
    </row>
    <row r="37" spans="1:6" ht="18" customHeight="1">
      <c r="A37" s="86" t="s">
        <v>23</v>
      </c>
      <c r="B37" s="87"/>
      <c r="C37" s="88" t="s">
        <v>23</v>
      </c>
      <c r="D37" s="81"/>
      <c r="E37" s="89"/>
      <c r="F37" s="90"/>
    </row>
    <row r="38" spans="1:6" ht="18" customHeight="1">
      <c r="A38" s="91" t="s">
        <v>45</v>
      </c>
      <c r="B38" s="92">
        <f>B7</f>
        <v>667.23</v>
      </c>
      <c r="C38" s="91" t="s">
        <v>46</v>
      </c>
      <c r="D38" s="93">
        <f>D7+D13+D14</f>
        <v>667.2327</v>
      </c>
      <c r="E38" s="93">
        <f>E7+E13+E14</f>
        <v>667.2327</v>
      </c>
      <c r="F38" s="90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8" sqref="E8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/>
      <c r="E1" s="2" t="s">
        <v>138</v>
      </c>
    </row>
    <row r="2" spans="1:5" ht="30.75" customHeight="1">
      <c r="A2" s="3" t="s">
        <v>139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50" t="s">
        <v>51</v>
      </c>
      <c r="B4" s="51"/>
      <c r="C4" s="50" t="s">
        <v>140</v>
      </c>
      <c r="D4" s="52"/>
      <c r="E4" s="51"/>
    </row>
    <row r="5" spans="1:5" ht="27.75" customHeight="1">
      <c r="A5" s="18" t="s">
        <v>57</v>
      </c>
      <c r="B5" s="18" t="s">
        <v>58</v>
      </c>
      <c r="C5" s="18" t="s">
        <v>52</v>
      </c>
      <c r="D5" s="17" t="s">
        <v>93</v>
      </c>
      <c r="E5" s="17" t="s">
        <v>94</v>
      </c>
    </row>
    <row r="6" spans="1:5" ht="19.5" customHeight="1">
      <c r="A6" s="53" t="s">
        <v>24</v>
      </c>
      <c r="B6" s="18"/>
      <c r="C6" s="54">
        <v>626.33</v>
      </c>
      <c r="D6" s="55">
        <v>516.44</v>
      </c>
      <c r="E6" s="54">
        <v>109.89</v>
      </c>
    </row>
    <row r="7" spans="1:5" ht="27" customHeight="1">
      <c r="A7" s="56" t="s">
        <v>63</v>
      </c>
      <c r="B7" s="57" t="s">
        <v>64</v>
      </c>
      <c r="C7" s="58">
        <f>D7+E7</f>
        <v>196.4079</v>
      </c>
      <c r="D7" s="59">
        <f>1464079/10000</f>
        <v>146.4079</v>
      </c>
      <c r="E7" s="59">
        <v>50</v>
      </c>
    </row>
    <row r="8" spans="1:5" ht="27" customHeight="1">
      <c r="A8" s="56" t="s">
        <v>65</v>
      </c>
      <c r="B8" s="57" t="s">
        <v>66</v>
      </c>
      <c r="C8" s="58">
        <f aca="true" t="shared" si="0" ref="C8:C25">D8+E8</f>
        <v>196.41</v>
      </c>
      <c r="D8" s="59">
        <v>146.41</v>
      </c>
      <c r="E8" s="59">
        <v>50</v>
      </c>
    </row>
    <row r="9" spans="1:5" ht="27" customHeight="1">
      <c r="A9" s="56" t="s">
        <v>67</v>
      </c>
      <c r="B9" s="57" t="s">
        <v>68</v>
      </c>
      <c r="C9" s="58">
        <f t="shared" si="0"/>
        <v>146.41</v>
      </c>
      <c r="D9" s="59">
        <v>146.41</v>
      </c>
      <c r="E9" s="59">
        <v>0</v>
      </c>
    </row>
    <row r="10" spans="1:5" ht="27" customHeight="1">
      <c r="A10" s="56" t="s">
        <v>69</v>
      </c>
      <c r="B10" s="57" t="s">
        <v>70</v>
      </c>
      <c r="C10" s="58">
        <f t="shared" si="0"/>
        <v>146.41</v>
      </c>
      <c r="D10" s="59">
        <v>146.41</v>
      </c>
      <c r="E10" s="59">
        <v>0</v>
      </c>
    </row>
    <row r="11" spans="1:5" ht="27" customHeight="1">
      <c r="A11" s="56" t="s">
        <v>71</v>
      </c>
      <c r="B11" s="57" t="s">
        <v>72</v>
      </c>
      <c r="C11" s="58">
        <f t="shared" si="0"/>
        <v>50</v>
      </c>
      <c r="D11" s="59">
        <v>0</v>
      </c>
      <c r="E11" s="59">
        <v>50</v>
      </c>
    </row>
    <row r="12" spans="1:5" ht="27" customHeight="1">
      <c r="A12" s="56" t="s">
        <v>69</v>
      </c>
      <c r="B12" s="57" t="s">
        <v>70</v>
      </c>
      <c r="C12" s="58">
        <f t="shared" si="0"/>
        <v>45</v>
      </c>
      <c r="D12" s="59">
        <v>0</v>
      </c>
      <c r="E12" s="59">
        <v>45</v>
      </c>
    </row>
    <row r="13" spans="1:5" ht="27" customHeight="1">
      <c r="A13" s="56" t="s">
        <v>73</v>
      </c>
      <c r="B13" s="57" t="s">
        <v>74</v>
      </c>
      <c r="C13" s="58">
        <f t="shared" si="0"/>
        <v>50</v>
      </c>
      <c r="D13" s="59">
        <v>0</v>
      </c>
      <c r="E13" s="59">
        <v>50</v>
      </c>
    </row>
    <row r="14" spans="1:5" ht="27" customHeight="1">
      <c r="A14" s="56" t="s">
        <v>75</v>
      </c>
      <c r="B14" s="57" t="s">
        <v>76</v>
      </c>
      <c r="C14" s="58">
        <f t="shared" si="0"/>
        <v>379.1827</v>
      </c>
      <c r="D14" s="59">
        <f>3192945/10000</f>
        <v>319.2945</v>
      </c>
      <c r="E14" s="59">
        <f>598882/10000</f>
        <v>59.8882</v>
      </c>
    </row>
    <row r="15" spans="1:5" ht="27" customHeight="1">
      <c r="A15" s="56" t="s">
        <v>77</v>
      </c>
      <c r="B15" s="57" t="s">
        <v>78</v>
      </c>
      <c r="C15" s="58">
        <f t="shared" si="0"/>
        <v>59.8882</v>
      </c>
      <c r="D15" s="59">
        <v>0</v>
      </c>
      <c r="E15" s="59">
        <f>598882/10000</f>
        <v>59.8882</v>
      </c>
    </row>
    <row r="16" spans="1:5" ht="27" customHeight="1">
      <c r="A16" s="56" t="s">
        <v>81</v>
      </c>
      <c r="B16" s="57" t="s">
        <v>82</v>
      </c>
      <c r="C16" s="58">
        <f t="shared" si="0"/>
        <v>59.8882</v>
      </c>
      <c r="D16" s="59">
        <v>0</v>
      </c>
      <c r="E16" s="59">
        <f>598882/10000</f>
        <v>59.8882</v>
      </c>
    </row>
    <row r="17" spans="1:5" ht="27" customHeight="1">
      <c r="A17" s="60" t="s">
        <v>73</v>
      </c>
      <c r="B17" s="61" t="s">
        <v>74</v>
      </c>
      <c r="C17" s="58">
        <f t="shared" si="0"/>
        <v>59.8882</v>
      </c>
      <c r="D17" s="59">
        <v>0</v>
      </c>
      <c r="E17" s="59">
        <f>598882/10000</f>
        <v>59.8882</v>
      </c>
    </row>
    <row r="18" spans="1:5" ht="30.75" customHeight="1">
      <c r="A18" s="56" t="s">
        <v>83</v>
      </c>
      <c r="B18" s="56" t="s">
        <v>84</v>
      </c>
      <c r="C18" s="58">
        <f t="shared" si="0"/>
        <v>319.2945</v>
      </c>
      <c r="D18" s="59">
        <f>3192945/10000</f>
        <v>319.2945</v>
      </c>
      <c r="E18" s="59">
        <v>0</v>
      </c>
    </row>
    <row r="19" spans="1:5" ht="24.75" customHeight="1">
      <c r="A19" s="56" t="s">
        <v>71</v>
      </c>
      <c r="B19" s="56" t="s">
        <v>85</v>
      </c>
      <c r="C19" s="58">
        <f t="shared" si="0"/>
        <v>319.2945</v>
      </c>
      <c r="D19" s="59">
        <f>3192945/10000</f>
        <v>319.2945</v>
      </c>
      <c r="E19" s="59">
        <v>0</v>
      </c>
    </row>
    <row r="20" spans="1:5" ht="24.75" customHeight="1">
      <c r="A20" s="56" t="s">
        <v>73</v>
      </c>
      <c r="B20" s="56" t="s">
        <v>74</v>
      </c>
      <c r="C20" s="58">
        <f t="shared" si="0"/>
        <v>319.2945</v>
      </c>
      <c r="D20" s="59">
        <f>3192945/10000</f>
        <v>319.2945</v>
      </c>
      <c r="E20" s="59">
        <v>0</v>
      </c>
    </row>
    <row r="21" spans="1:5" ht="24.75" customHeight="1">
      <c r="A21" s="56" t="s">
        <v>86</v>
      </c>
      <c r="B21" s="56" t="s">
        <v>87</v>
      </c>
      <c r="C21" s="58">
        <f t="shared" si="0"/>
        <v>50.7393</v>
      </c>
      <c r="D21" s="59">
        <f>507393/10000</f>
        <v>50.7393</v>
      </c>
      <c r="E21" s="59">
        <v>0</v>
      </c>
    </row>
    <row r="22" spans="1:5" ht="24.75" customHeight="1">
      <c r="A22" s="56" t="s">
        <v>88</v>
      </c>
      <c r="B22" s="56" t="s">
        <v>89</v>
      </c>
      <c r="C22" s="58">
        <f t="shared" si="0"/>
        <v>50.7393</v>
      </c>
      <c r="D22" s="59">
        <f>507393/10000</f>
        <v>50.7393</v>
      </c>
      <c r="E22" s="59">
        <v>0</v>
      </c>
    </row>
    <row r="23" spans="1:5" ht="24.75" customHeight="1">
      <c r="A23" s="56" t="s">
        <v>81</v>
      </c>
      <c r="B23" s="56" t="s">
        <v>90</v>
      </c>
      <c r="C23" s="58">
        <f t="shared" si="0"/>
        <v>50.7393</v>
      </c>
      <c r="D23" s="59">
        <f>507393/10000</f>
        <v>50.7393</v>
      </c>
      <c r="E23" s="59">
        <v>0</v>
      </c>
    </row>
    <row r="24" spans="1:5" ht="24.75" customHeight="1">
      <c r="A24" s="56" t="s">
        <v>69</v>
      </c>
      <c r="B24" s="56" t="s">
        <v>70</v>
      </c>
      <c r="C24" s="58">
        <f t="shared" si="0"/>
        <v>15.3387</v>
      </c>
      <c r="D24" s="59">
        <f>153387/10000</f>
        <v>15.3387</v>
      </c>
      <c r="E24" s="59">
        <v>0</v>
      </c>
    </row>
    <row r="25" spans="1:5" ht="24.75" customHeight="1">
      <c r="A25" s="56" t="s">
        <v>73</v>
      </c>
      <c r="B25" s="56" t="s">
        <v>74</v>
      </c>
      <c r="C25" s="58">
        <f t="shared" si="0"/>
        <v>35.4006</v>
      </c>
      <c r="D25" s="59">
        <f>354006/10000</f>
        <v>35.4006</v>
      </c>
      <c r="E25" s="59">
        <v>0</v>
      </c>
    </row>
    <row r="26" ht="14.25">
      <c r="D26" s="14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D6" sqref="D6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5" t="s">
        <v>23</v>
      </c>
      <c r="B1" s="26" t="s">
        <v>23</v>
      </c>
      <c r="C1" s="26" t="s">
        <v>23</v>
      </c>
      <c r="D1" s="26" t="s">
        <v>23</v>
      </c>
      <c r="E1" s="27" t="s">
        <v>141</v>
      </c>
    </row>
    <row r="2" spans="1:5" ht="22.5" customHeight="1">
      <c r="A2" s="28" t="s">
        <v>142</v>
      </c>
      <c r="B2" s="28"/>
      <c r="C2" s="28"/>
      <c r="D2" s="28"/>
      <c r="E2" s="28"/>
    </row>
    <row r="3" spans="1:5" ht="14.25">
      <c r="A3" s="29" t="s">
        <v>23</v>
      </c>
      <c r="B3" s="29"/>
      <c r="C3" s="30" t="s">
        <v>23</v>
      </c>
      <c r="D3" s="30" t="s">
        <v>23</v>
      </c>
      <c r="E3" s="31" t="s">
        <v>2</v>
      </c>
    </row>
    <row r="4" spans="1:5" ht="14.25">
      <c r="A4" s="32" t="s">
        <v>143</v>
      </c>
      <c r="B4" s="33"/>
      <c r="C4" s="34" t="s">
        <v>144</v>
      </c>
      <c r="D4" s="34"/>
      <c r="E4" s="34"/>
    </row>
    <row r="5" spans="1:5" ht="14.25">
      <c r="A5" s="34" t="s">
        <v>57</v>
      </c>
      <c r="B5" s="34" t="s">
        <v>58</v>
      </c>
      <c r="C5" s="34" t="s">
        <v>52</v>
      </c>
      <c r="D5" s="34" t="s">
        <v>145</v>
      </c>
      <c r="E5" s="34" t="s">
        <v>146</v>
      </c>
    </row>
    <row r="6" spans="1:5" ht="14.25">
      <c r="A6" s="35"/>
      <c r="B6" s="35"/>
      <c r="C6" s="36">
        <f>D6+E6</f>
        <v>516.44</v>
      </c>
      <c r="D6" s="37">
        <v>449.81</v>
      </c>
      <c r="E6" s="38">
        <f>E18</f>
        <v>66.63</v>
      </c>
    </row>
    <row r="7" spans="1:5" ht="17.25" customHeight="1">
      <c r="A7" s="39">
        <v>301</v>
      </c>
      <c r="B7" s="39" t="s">
        <v>147</v>
      </c>
      <c r="C7" s="40"/>
      <c r="D7" s="41">
        <f>3531414/10000</f>
        <v>353.1414</v>
      </c>
      <c r="E7" s="42"/>
    </row>
    <row r="8" spans="1:5" ht="17.25" customHeight="1">
      <c r="A8" s="39">
        <v>30101</v>
      </c>
      <c r="B8" s="39" t="s">
        <v>148</v>
      </c>
      <c r="C8" s="40"/>
      <c r="D8" s="43">
        <f>2031564/10000</f>
        <v>203.1564</v>
      </c>
      <c r="E8" s="42"/>
    </row>
    <row r="9" spans="1:5" ht="17.25" customHeight="1">
      <c r="A9" s="39">
        <v>30102</v>
      </c>
      <c r="B9" s="39" t="s">
        <v>149</v>
      </c>
      <c r="C9" s="40"/>
      <c r="D9" s="44">
        <f>1142016/10000</f>
        <v>114.2016</v>
      </c>
      <c r="E9" s="42"/>
    </row>
    <row r="10" spans="1:5" ht="17.25" customHeight="1">
      <c r="A10" s="39">
        <v>30103</v>
      </c>
      <c r="B10" s="39" t="s">
        <v>150</v>
      </c>
      <c r="C10" s="40"/>
      <c r="D10" s="44">
        <f>6039/10000</f>
        <v>0.6039</v>
      </c>
      <c r="E10" s="42"/>
    </row>
    <row r="11" spans="1:5" ht="17.25" customHeight="1">
      <c r="A11" s="39">
        <v>30104</v>
      </c>
      <c r="B11" s="39" t="s">
        <v>151</v>
      </c>
      <c r="C11" s="40"/>
      <c r="D11" s="43">
        <f>507393/10000</f>
        <v>50.7393</v>
      </c>
      <c r="E11" s="42"/>
    </row>
    <row r="12" spans="1:5" ht="17.25" customHeight="1">
      <c r="A12" s="39">
        <v>30106</v>
      </c>
      <c r="B12" s="39" t="s">
        <v>152</v>
      </c>
      <c r="C12" s="40"/>
      <c r="D12" s="42"/>
      <c r="E12" s="42"/>
    </row>
    <row r="13" spans="1:5" ht="17.25" customHeight="1">
      <c r="A13" s="39">
        <v>30107</v>
      </c>
      <c r="B13" s="39" t="s">
        <v>153</v>
      </c>
      <c r="C13" s="40"/>
      <c r="D13" s="42"/>
      <c r="E13" s="42"/>
    </row>
    <row r="14" spans="1:5" ht="17.25" customHeight="1">
      <c r="A14" s="39">
        <v>30108</v>
      </c>
      <c r="B14" s="39" t="s">
        <v>154</v>
      </c>
      <c r="C14" s="40"/>
      <c r="D14" s="42"/>
      <c r="E14" s="42"/>
    </row>
    <row r="15" spans="1:5" ht="17.25" customHeight="1">
      <c r="A15" s="39">
        <v>30199</v>
      </c>
      <c r="B15" s="39" t="s">
        <v>155</v>
      </c>
      <c r="C15" s="40"/>
      <c r="D15" s="42"/>
      <c r="E15" s="42"/>
    </row>
    <row r="16" spans="1:5" ht="17.25" customHeight="1">
      <c r="A16" s="39">
        <v>30109</v>
      </c>
      <c r="B16" s="39" t="s">
        <v>156</v>
      </c>
      <c r="C16" s="40"/>
      <c r="D16" s="45">
        <f>354324/10000</f>
        <v>35.4324</v>
      </c>
      <c r="E16" s="42"/>
    </row>
    <row r="17" spans="1:5" ht="17.25" customHeight="1">
      <c r="A17" s="39">
        <v>30110</v>
      </c>
      <c r="B17" s="39" t="s">
        <v>157</v>
      </c>
      <c r="C17" s="40"/>
      <c r="D17" s="44">
        <f>221984/10000</f>
        <v>22.1984</v>
      </c>
      <c r="E17" s="42"/>
    </row>
    <row r="18" spans="1:5" ht="17.25" customHeight="1">
      <c r="A18" s="39">
        <v>302</v>
      </c>
      <c r="B18" s="39" t="s">
        <v>158</v>
      </c>
      <c r="C18" s="40"/>
      <c r="D18" s="42"/>
      <c r="E18" s="42">
        <f>SUM(E19:E44)</f>
        <v>66.63</v>
      </c>
    </row>
    <row r="19" spans="1:5" ht="17.25" customHeight="1">
      <c r="A19" s="39">
        <v>30201</v>
      </c>
      <c r="B19" s="39" t="s">
        <v>159</v>
      </c>
      <c r="C19" s="40"/>
      <c r="D19" s="42"/>
      <c r="E19" s="45">
        <f>50200/10000</f>
        <v>5.02</v>
      </c>
    </row>
    <row r="20" spans="1:5" ht="17.25" customHeight="1">
      <c r="A20" s="39">
        <v>30202</v>
      </c>
      <c r="B20" s="39" t="s">
        <v>160</v>
      </c>
      <c r="C20" s="40"/>
      <c r="D20" s="42"/>
      <c r="E20" s="45">
        <f>12200/10000</f>
        <v>1.22</v>
      </c>
    </row>
    <row r="21" spans="1:5" ht="17.25" customHeight="1">
      <c r="A21" s="39">
        <v>30203</v>
      </c>
      <c r="B21" s="39" t="s">
        <v>161</v>
      </c>
      <c r="C21" s="40"/>
      <c r="D21" s="42"/>
      <c r="E21" s="42"/>
    </row>
    <row r="22" spans="1:5" ht="17.25" customHeight="1">
      <c r="A22" s="39">
        <v>30204</v>
      </c>
      <c r="B22" s="39" t="s">
        <v>162</v>
      </c>
      <c r="C22" s="40"/>
      <c r="D22" s="42"/>
      <c r="E22" s="42"/>
    </row>
    <row r="23" spans="1:5" ht="17.25" customHeight="1">
      <c r="A23" s="39">
        <v>30205</v>
      </c>
      <c r="B23" s="39" t="s">
        <v>163</v>
      </c>
      <c r="C23" s="40"/>
      <c r="D23" s="42"/>
      <c r="E23" s="42"/>
    </row>
    <row r="24" spans="1:5" ht="17.25" customHeight="1">
      <c r="A24" s="39">
        <v>30206</v>
      </c>
      <c r="B24" s="39" t="s">
        <v>164</v>
      </c>
      <c r="C24" s="40"/>
      <c r="D24" s="42"/>
      <c r="E24" s="42"/>
    </row>
    <row r="25" spans="1:5" ht="17.25" customHeight="1">
      <c r="A25" s="39">
        <v>30207</v>
      </c>
      <c r="B25" s="39" t="s">
        <v>165</v>
      </c>
      <c r="C25" s="40"/>
      <c r="D25" s="42"/>
      <c r="E25" s="45">
        <f>30500/10000</f>
        <v>3.05</v>
      </c>
    </row>
    <row r="26" spans="1:5" ht="17.25" customHeight="1">
      <c r="A26" s="39">
        <v>30208</v>
      </c>
      <c r="B26" s="39" t="s">
        <v>166</v>
      </c>
      <c r="C26" s="40"/>
      <c r="D26" s="45">
        <v>7.33</v>
      </c>
      <c r="E26" s="42"/>
    </row>
    <row r="27" spans="1:5" ht="17.25" customHeight="1">
      <c r="A27" s="39">
        <v>30209</v>
      </c>
      <c r="B27" s="39" t="s">
        <v>167</v>
      </c>
      <c r="C27" s="40"/>
      <c r="D27" s="42"/>
      <c r="E27" s="42"/>
    </row>
    <row r="28" spans="1:5" ht="17.25" customHeight="1">
      <c r="A28" s="39">
        <v>30211</v>
      </c>
      <c r="B28" s="39" t="s">
        <v>168</v>
      </c>
      <c r="C28" s="40"/>
      <c r="D28" s="42"/>
      <c r="E28" s="45">
        <f>27200/10000</f>
        <v>2.72</v>
      </c>
    </row>
    <row r="29" spans="1:5" ht="17.25" customHeight="1">
      <c r="A29" s="39">
        <v>30212</v>
      </c>
      <c r="B29" s="39" t="s">
        <v>169</v>
      </c>
      <c r="C29" s="40"/>
      <c r="D29" s="42"/>
      <c r="E29" s="42"/>
    </row>
    <row r="30" spans="1:5" ht="17.25" customHeight="1">
      <c r="A30" s="39">
        <v>30213</v>
      </c>
      <c r="B30" s="39" t="s">
        <v>170</v>
      </c>
      <c r="C30" s="40"/>
      <c r="D30" s="42"/>
      <c r="E30" s="42"/>
    </row>
    <row r="31" spans="1:5" ht="17.25" customHeight="1">
      <c r="A31" s="39">
        <v>30214</v>
      </c>
      <c r="B31" s="39" t="s">
        <v>171</v>
      </c>
      <c r="C31" s="40"/>
      <c r="D31" s="42"/>
      <c r="E31" s="42"/>
    </row>
    <row r="32" spans="1:5" s="24" customFormat="1" ht="17.25" customHeight="1">
      <c r="A32" s="46">
        <v>30215</v>
      </c>
      <c r="B32" s="46" t="s">
        <v>172</v>
      </c>
      <c r="C32" s="47"/>
      <c r="D32" s="48"/>
      <c r="E32" s="45">
        <v>0.86</v>
      </c>
    </row>
    <row r="33" spans="1:5" ht="17.25" customHeight="1">
      <c r="A33" s="39">
        <v>30216</v>
      </c>
      <c r="B33" s="39" t="s">
        <v>173</v>
      </c>
      <c r="C33" s="40"/>
      <c r="D33" s="42"/>
      <c r="E33" s="42"/>
    </row>
    <row r="34" spans="1:5" ht="17.25" customHeight="1">
      <c r="A34" s="39">
        <v>30217</v>
      </c>
      <c r="B34" s="39" t="s">
        <v>174</v>
      </c>
      <c r="C34" s="40"/>
      <c r="D34" s="42"/>
      <c r="E34" s="42">
        <v>1.11</v>
      </c>
    </row>
    <row r="35" spans="1:5" ht="17.25" customHeight="1">
      <c r="A35" s="39">
        <v>30218</v>
      </c>
      <c r="B35" s="39" t="s">
        <v>175</v>
      </c>
      <c r="C35" s="40"/>
      <c r="D35" s="42"/>
      <c r="E35" s="42"/>
    </row>
    <row r="36" spans="1:5" ht="17.25" customHeight="1">
      <c r="A36" s="39">
        <v>30224</v>
      </c>
      <c r="B36" s="39" t="s">
        <v>176</v>
      </c>
      <c r="C36" s="40"/>
      <c r="D36" s="42"/>
      <c r="E36" s="42"/>
    </row>
    <row r="37" spans="1:5" ht="17.25" customHeight="1">
      <c r="A37" s="39">
        <v>30225</v>
      </c>
      <c r="B37" s="39" t="s">
        <v>177</v>
      </c>
      <c r="C37" s="40"/>
      <c r="D37" s="42"/>
      <c r="E37" s="42"/>
    </row>
    <row r="38" spans="1:5" ht="17.25" customHeight="1">
      <c r="A38" s="39">
        <v>30226</v>
      </c>
      <c r="B38" s="39" t="s">
        <v>178</v>
      </c>
      <c r="C38" s="40"/>
      <c r="D38" s="42"/>
      <c r="E38" s="42"/>
    </row>
    <row r="39" spans="1:5" ht="17.25" customHeight="1">
      <c r="A39" s="39">
        <v>30227</v>
      </c>
      <c r="B39" s="39" t="s">
        <v>179</v>
      </c>
      <c r="C39" s="40"/>
      <c r="D39" s="42"/>
      <c r="E39" s="42"/>
    </row>
    <row r="40" spans="1:5" ht="17.25" customHeight="1">
      <c r="A40" s="39">
        <v>30228</v>
      </c>
      <c r="B40" s="39" t="s">
        <v>180</v>
      </c>
      <c r="C40" s="40"/>
      <c r="D40" s="42"/>
      <c r="E40" s="42"/>
    </row>
    <row r="41" spans="1:5" ht="17.25" customHeight="1">
      <c r="A41" s="39">
        <v>30229</v>
      </c>
      <c r="B41" s="39" t="s">
        <v>181</v>
      </c>
      <c r="C41" s="40"/>
      <c r="D41" s="42"/>
      <c r="E41" s="42">
        <v>0.37</v>
      </c>
    </row>
    <row r="42" spans="1:5" ht="17.25" customHeight="1">
      <c r="A42" s="39">
        <v>30231</v>
      </c>
      <c r="B42" s="39" t="s">
        <v>182</v>
      </c>
      <c r="C42" s="40"/>
      <c r="D42" s="42"/>
      <c r="E42" s="42">
        <v>17.5</v>
      </c>
    </row>
    <row r="43" spans="1:5" ht="17.25" customHeight="1">
      <c r="A43" s="39">
        <v>30239</v>
      </c>
      <c r="B43" s="39" t="s">
        <v>183</v>
      </c>
      <c r="C43" s="40"/>
      <c r="D43" s="42"/>
      <c r="E43" s="42">
        <v>17.7</v>
      </c>
    </row>
    <row r="44" spans="1:5" ht="17.25" customHeight="1">
      <c r="A44" s="39">
        <v>30299</v>
      </c>
      <c r="B44" s="39" t="s">
        <v>184</v>
      </c>
      <c r="C44" s="40"/>
      <c r="D44" s="42"/>
      <c r="E44" s="42">
        <v>17.08</v>
      </c>
    </row>
    <row r="45" spans="1:5" ht="17.25" customHeight="1">
      <c r="A45" s="39">
        <v>303</v>
      </c>
      <c r="B45" s="39" t="s">
        <v>185</v>
      </c>
      <c r="C45" s="40"/>
      <c r="D45" s="49">
        <f>SUM(D46:D58)</f>
        <v>2.56</v>
      </c>
      <c r="E45" s="42"/>
    </row>
    <row r="46" spans="1:5" ht="17.25" customHeight="1">
      <c r="A46" s="39">
        <v>30301</v>
      </c>
      <c r="B46" s="39" t="s">
        <v>186</v>
      </c>
      <c r="C46" s="40"/>
      <c r="D46" s="42"/>
      <c r="E46" s="42"/>
    </row>
    <row r="47" spans="1:5" ht="17.25" customHeight="1">
      <c r="A47" s="39">
        <v>30302</v>
      </c>
      <c r="B47" s="39" t="s">
        <v>187</v>
      </c>
      <c r="C47" s="40"/>
      <c r="D47" s="42"/>
      <c r="E47" s="42"/>
    </row>
    <row r="48" spans="1:5" ht="17.25" customHeight="1">
      <c r="A48" s="39">
        <v>30303</v>
      </c>
      <c r="B48" s="39" t="s">
        <v>188</v>
      </c>
      <c r="C48" s="40"/>
      <c r="D48" s="42"/>
      <c r="E48" s="42"/>
    </row>
    <row r="49" spans="1:5" ht="17.25" customHeight="1">
      <c r="A49" s="39">
        <v>30304</v>
      </c>
      <c r="B49" s="39" t="s">
        <v>189</v>
      </c>
      <c r="C49" s="40"/>
      <c r="D49" s="42"/>
      <c r="E49" s="42"/>
    </row>
    <row r="50" spans="1:5" ht="17.25" customHeight="1">
      <c r="A50" s="39">
        <v>30305</v>
      </c>
      <c r="B50" s="39" t="s">
        <v>190</v>
      </c>
      <c r="C50" s="40"/>
      <c r="D50" s="42"/>
      <c r="E50" s="42"/>
    </row>
    <row r="51" spans="1:5" ht="17.25" customHeight="1">
      <c r="A51" s="39">
        <v>30306</v>
      </c>
      <c r="B51" s="39" t="s">
        <v>191</v>
      </c>
      <c r="C51" s="40"/>
      <c r="D51" s="42"/>
      <c r="E51" s="42"/>
    </row>
    <row r="52" spans="1:5" ht="17.25" customHeight="1">
      <c r="A52" s="39">
        <v>30308</v>
      </c>
      <c r="B52" s="39" t="s">
        <v>192</v>
      </c>
      <c r="C52" s="40"/>
      <c r="D52" s="42"/>
      <c r="E52" s="42"/>
    </row>
    <row r="53" spans="1:5" ht="17.25" customHeight="1">
      <c r="A53" s="39">
        <v>30309</v>
      </c>
      <c r="B53" s="39" t="s">
        <v>193</v>
      </c>
      <c r="C53" s="40"/>
      <c r="D53" s="42">
        <v>0.54</v>
      </c>
      <c r="E53" s="42"/>
    </row>
    <row r="54" spans="1:5" ht="17.25" customHeight="1">
      <c r="A54" s="39">
        <v>30310</v>
      </c>
      <c r="B54" s="39" t="s">
        <v>194</v>
      </c>
      <c r="C54" s="40"/>
      <c r="D54" s="42"/>
      <c r="E54" s="42"/>
    </row>
    <row r="55" spans="1:5" ht="17.25" customHeight="1">
      <c r="A55" s="39">
        <v>30312</v>
      </c>
      <c r="B55" s="39" t="s">
        <v>195</v>
      </c>
      <c r="C55" s="40"/>
      <c r="D55" s="42"/>
      <c r="E55" s="42"/>
    </row>
    <row r="56" spans="1:5" ht="17.25" customHeight="1">
      <c r="A56" s="39">
        <v>30313</v>
      </c>
      <c r="B56" s="39" t="s">
        <v>196</v>
      </c>
      <c r="C56" s="40"/>
      <c r="D56" s="42"/>
      <c r="E56" s="42"/>
    </row>
    <row r="57" spans="1:5" ht="17.25" customHeight="1">
      <c r="A57" s="39">
        <v>30314</v>
      </c>
      <c r="B57" s="39" t="s">
        <v>197</v>
      </c>
      <c r="C57" s="40"/>
      <c r="D57" s="42">
        <v>2.02</v>
      </c>
      <c r="E57" s="42"/>
    </row>
    <row r="58" spans="1:5" ht="17.25" customHeight="1">
      <c r="A58" s="39">
        <v>30399</v>
      </c>
      <c r="B58" s="39" t="s">
        <v>198</v>
      </c>
      <c r="C58" s="40"/>
      <c r="D58" s="42"/>
      <c r="E58" s="42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C15" sqref="C15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 t="s">
        <v>199</v>
      </c>
      <c r="E1" s="2"/>
    </row>
    <row r="2" spans="1:5" ht="30.75" customHeight="1">
      <c r="A2" s="3" t="s">
        <v>200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7" t="s">
        <v>51</v>
      </c>
      <c r="B4" s="17"/>
      <c r="C4" s="17" t="s">
        <v>201</v>
      </c>
      <c r="D4" s="17"/>
      <c r="E4" s="17"/>
    </row>
    <row r="5" spans="1:5" ht="27.75" customHeight="1">
      <c r="A5" s="18" t="s">
        <v>57</v>
      </c>
      <c r="B5" s="18" t="s">
        <v>58</v>
      </c>
      <c r="C5" s="18" t="s">
        <v>52</v>
      </c>
      <c r="D5" s="17" t="s">
        <v>93</v>
      </c>
      <c r="E5" s="17" t="s">
        <v>94</v>
      </c>
    </row>
    <row r="6" spans="1:5" ht="19.5" customHeight="1">
      <c r="A6" s="19" t="s">
        <v>23</v>
      </c>
      <c r="B6" s="20"/>
      <c r="C6" s="21"/>
      <c r="D6" s="22"/>
      <c r="E6" s="22"/>
    </row>
    <row r="7" spans="1:5" ht="19.5" customHeight="1">
      <c r="A7" s="20"/>
      <c r="B7" s="20"/>
      <c r="C7" s="21"/>
      <c r="D7" s="22" t="s">
        <v>23</v>
      </c>
      <c r="E7" s="22"/>
    </row>
    <row r="8" spans="1:5" ht="19.5" customHeight="1">
      <c r="A8" s="20"/>
      <c r="B8" s="20"/>
      <c r="C8" s="21"/>
      <c r="D8" s="22" t="s">
        <v>23</v>
      </c>
      <c r="E8" s="22"/>
    </row>
    <row r="9" spans="1:5" ht="19.5" customHeight="1">
      <c r="A9" s="20"/>
      <c r="B9" s="20"/>
      <c r="C9" s="21"/>
      <c r="D9" s="22" t="s">
        <v>23</v>
      </c>
      <c r="E9" s="22"/>
    </row>
    <row r="10" ht="19.5" customHeight="1">
      <c r="A10" s="23" t="s">
        <v>202</v>
      </c>
    </row>
    <row r="33" ht="14.25">
      <c r="D33" s="14"/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8" sqref="A8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204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205</v>
      </c>
      <c r="B4" s="6"/>
      <c r="C4" s="6"/>
      <c r="D4" s="6"/>
      <c r="E4" s="6"/>
      <c r="F4" s="6"/>
      <c r="G4" s="7" t="s">
        <v>206</v>
      </c>
      <c r="H4" s="8"/>
      <c r="I4" s="8"/>
      <c r="J4" s="8"/>
      <c r="K4" s="8"/>
      <c r="L4" s="8"/>
    </row>
    <row r="5" spans="1:12" ht="42" customHeight="1">
      <c r="A5" s="9" t="s">
        <v>52</v>
      </c>
      <c r="B5" s="9" t="s">
        <v>207</v>
      </c>
      <c r="C5" s="9" t="s">
        <v>208</v>
      </c>
      <c r="D5" s="7" t="s">
        <v>209</v>
      </c>
      <c r="E5" s="8"/>
      <c r="F5" s="8"/>
      <c r="G5" s="9" t="s">
        <v>52</v>
      </c>
      <c r="H5" s="9" t="s">
        <v>207</v>
      </c>
      <c r="I5" s="9" t="s">
        <v>208</v>
      </c>
      <c r="J5" s="7" t="s">
        <v>209</v>
      </c>
      <c r="K5" s="8"/>
      <c r="L5" s="8"/>
    </row>
    <row r="6" spans="1:12" ht="42" customHeight="1">
      <c r="A6" s="10"/>
      <c r="B6" s="10"/>
      <c r="C6" s="10"/>
      <c r="D6" s="11" t="s">
        <v>59</v>
      </c>
      <c r="E6" s="12" t="s">
        <v>210</v>
      </c>
      <c r="F6" s="12" t="s">
        <v>211</v>
      </c>
      <c r="G6" s="10"/>
      <c r="H6" s="10"/>
      <c r="I6" s="10"/>
      <c r="J6" s="12" t="s">
        <v>59</v>
      </c>
      <c r="K6" s="12" t="s">
        <v>210</v>
      </c>
      <c r="L6" s="12" t="s">
        <v>211</v>
      </c>
    </row>
    <row r="7" spans="1:12" s="1" customFormat="1" ht="42" customHeight="1">
      <c r="A7" s="13">
        <f>C7+D7</f>
        <v>19.66</v>
      </c>
      <c r="B7" s="13"/>
      <c r="C7" s="13">
        <v>2.16</v>
      </c>
      <c r="D7" s="13">
        <v>17.5</v>
      </c>
      <c r="E7" s="13"/>
      <c r="F7" s="13">
        <v>17.5</v>
      </c>
      <c r="G7" s="13">
        <f>I7+J7</f>
        <v>18.6</v>
      </c>
      <c r="H7" s="13"/>
      <c r="I7" s="13">
        <v>1.1</v>
      </c>
      <c r="J7" s="13">
        <v>17.5</v>
      </c>
      <c r="K7" s="13"/>
      <c r="L7" s="13">
        <v>17.5</v>
      </c>
    </row>
    <row r="33" ht="14.25">
      <c r="D33" s="14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2019-01-22T10:32:37Z</cp:lastPrinted>
  <dcterms:created xsi:type="dcterms:W3CDTF">1996-12-17T01:32:42Z</dcterms:created>
  <dcterms:modified xsi:type="dcterms:W3CDTF">2020-04-28T02:45:34Z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2052-11.1.0.9587</vt:lpwstr>
  </property>
</Properties>
</file>